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4695" windowHeight="5655" activeTab="1"/>
  </bookViews>
  <sheets>
    <sheet name="Janeiro" sheetId="1" r:id="rId1"/>
    <sheet name="Fevereiro" sheetId="2" r:id="rId2"/>
  </sheets>
  <calcPr calcId="14562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5" i="2"/>
  <c r="J6" i="1" l="1"/>
  <c r="J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5" i="1"/>
</calcChain>
</file>

<file path=xl/sharedStrings.xml><?xml version="1.0" encoding="utf-8"?>
<sst xmlns="http://schemas.openxmlformats.org/spreadsheetml/2006/main" count="201" uniqueCount="97">
  <si>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</si>
  <si>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</si>
  <si>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</si>
  <si>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</si>
  <si>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</si>
  <si>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</si>
  <si>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</si>
  <si>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</si>
  <si>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</si>
  <si>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</si>
  <si>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</si>
  <si>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</si>
  <si>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</si>
  <si>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</si>
  <si>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</si>
  <si>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</si>
  <si>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</si>
  <si>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</si>
  <si>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</si>
  <si>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</si>
  <si>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</si>
  <si>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</si>
  <si>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</si>
  <si>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</si>
  <si>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</si>
  <si>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</si>
  <si>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</si>
  <si>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</si>
  <si>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</si>
  <si>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</si>
  <si>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</si>
  <si>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PLUXEE BENEFICIOS BRASIL S.A. - REFEIÇÃO</t>
  </si>
  <si>
    <t>69.034.668/0001-56</t>
  </si>
  <si>
    <t>HELPER TECNOLOGIA DE SEGURAÇA S.A.</t>
  </si>
  <si>
    <t>13.644.990/0001-42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</si>
  <si>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</si>
  <si>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</si>
  <si>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</si>
  <si>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</si>
  <si>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</si>
  <si>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</si>
  <si>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</si>
  <si>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</si>
  <si>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</si>
  <si>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</si>
  <si>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</si>
  <si>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</si>
  <si>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</si>
  <si>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</si>
  <si>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</si>
  <si>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</si>
  <si>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</si>
  <si>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</si>
  <si>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015/2023</t>
  </si>
  <si>
    <t>011/2023</t>
  </si>
  <si>
    <t>014/2023</t>
  </si>
  <si>
    <t>004/2024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</si>
  <si>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</si>
  <si>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</si>
  <si>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</si>
  <si>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</si>
  <si>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</si>
  <si>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</si>
  <si>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</si>
  <si>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</si>
  <si>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</si>
  <si>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</si>
  <si>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</si>
  <si>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</si>
  <si>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</si>
  <si>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</si>
  <si>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</si>
  <si>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</si>
  <si>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</si>
  <si>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</si>
  <si>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</si>
  <si>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</si>
  <si>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</si>
  <si>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</si>
  <si>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</si>
  <si>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</si>
  <si>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</si>
  <si>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</si>
  <si>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</si>
  <si>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</si>
  <si>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Ordem de Compra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</si>
  <si>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</si>
  <si>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01/02/2024 a 29/02/2024</t>
  </si>
  <si>
    <t>Valor atual do contrato</t>
  </si>
  <si>
    <t>Saldo Remanescente</t>
  </si>
  <si>
    <t>DENTAL PLUS CONVÊNIO ODONTOLÓGICO LTDA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</si>
  <si>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</si>
  <si>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</si>
  <si>
    <t>01/01/2025 a 31/01/2025</t>
  </si>
  <si>
    <t>010/2024</t>
  </si>
  <si>
    <t>Contratação de empresa especializada em serviços de terceirização da folha de pagamento, inclundo o fornecimento de licenças de uso se Software de Folha de Pagamento, Ponto Eletrônico, migração e hospedagem de dados e sistemas correlatos.</t>
  </si>
  <si>
    <t>ECCOPOWER SISTEMAS DE ENERGIA IMPORTAÇÃO, EXPORTAÇÃO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</si>
</sst>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6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6" fillId="35" borderId="14">
      <alignment horizontal="center" vertical="top" wrapText="1"/>
    </xf>
    <xf numFmtId="0" fontId="26" fillId="35" borderId="14">
      <alignment horizontal="center" vertical="top" wrapText="1"/>
    </xf>
    <xf numFmtId="0" fontId="26" fillId="35" borderId="14">
      <alignment horizontal="center" vertical="top" wrapText="1"/>
    </xf>
    <xf numFmtId="0" fontId="26" fillId="35" borderId="14">
      <alignment horizontal="center" vertical="top" wrapText="1"/>
    </xf>
    <xf numFmtId="0" fontId="26" fillId="35" borderId="14">
      <alignment horizontal="center" vertical="top" wrapText="1"/>
    </xf>
    <xf numFmtId="0" fontId="26" fillId="35" borderId="14">
      <alignment horizontal="center" vertical="top" wrapText="1"/>
    </xf>
    <xf numFmtId="0" fontId="25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35" borderId="14">
      <alignment horizontal="center" vertical="top" wrapText="1"/>
    </xf>
  </cellStyleXfs>
  <cellXfs count="37">
    <xf numFmtId="0" fontId="0" fillId="0" borderId="0" xfId="0"/>
    <xf numFmtId="0" fontId="18" fillId="0" borderId="0" xfId="0" applyFont="1"/>
    <xf numFmtId="43" fontId="0" fillId="0" borderId="0" xfId="1" applyFont="1"/>
    <xf numFmtId="0" fontId="22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14" fontId="16" fillId="0" borderId="11" xfId="0" applyNumberFormat="1" applyFont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top" wrapText="1"/>
    </xf>
    <xf numFmtId="14" fontId="23" fillId="0" borderId="10" xfId="0" applyNumberFormat="1" applyFont="1" applyFill="1" applyBorder="1" applyAlignment="1">
      <alignment horizontal="center" vertical="top" wrapText="1"/>
    </xf>
    <xf numFmtId="4" fontId="23" fillId="0" borderId="10" xfId="0" applyNumberFormat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3" fillId="0" borderId="10" xfId="1" applyNumberFormat="1" applyFont="1" applyFill="1" applyBorder="1" applyAlignment="1">
      <alignment horizontal="center" vertical="top" wrapText="1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4" fontId="19" fillId="0" borderId="10" xfId="1" applyNumberFormat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14" fontId="19" fillId="0" borderId="10" xfId="0" applyNumberFormat="1" applyFont="1" applyFill="1" applyBorder="1" applyAlignment="1">
      <alignment horizontal="center" vertical="top"/>
    </xf>
    <xf numFmtId="164" fontId="19" fillId="0" borderId="10" xfId="0" applyNumberFormat="1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14" fontId="0" fillId="0" borderId="10" xfId="0" applyNumberFormat="1" applyFill="1" applyBorder="1" applyAlignment="1">
      <alignment horizontal="center" vertical="top"/>
    </xf>
    <xf numFmtId="4" fontId="0" fillId="0" borderId="10" xfId="0" applyNumberForma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top"/>
    </xf>
    <xf numFmtId="0" fontId="21" fillId="0" borderId="0" xfId="0" applyFont="1" applyAlignment="1">
      <alignment horizontal="center"/>
    </xf>
  </cellXfs>
  <cellStyles count="6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54"/>
    <cellStyle name="Moeda [0] 2" xfId="52"/>
    <cellStyle name="Moeda [0] 3" xfId="53"/>
    <cellStyle name="Moeda [0] 4" xfId="51"/>
    <cellStyle name="Moeda 10" xfId="51"/>
    <cellStyle name="Moeda 2" xfId="52"/>
    <cellStyle name="Moeda 3" xfId="44"/>
    <cellStyle name="Moeda 4" xfId="45"/>
    <cellStyle name="Moeda 5" xfId="46"/>
    <cellStyle name="Moeda 6" xfId="47"/>
    <cellStyle name="Moeda 7" xfId="48"/>
    <cellStyle name="Moeda 8" xfId="49"/>
    <cellStyle name="Moeda 9" xfId="53"/>
    <cellStyle name="Neutra" xfId="9" builtinId="28" customBuiltin="1"/>
    <cellStyle name="Normal" xfId="0" builtinId="0"/>
    <cellStyle name="Normal 2" xfId="50"/>
    <cellStyle name="Normal 3" xfId="43"/>
    <cellStyle name="Nota" xfId="16" builtinId="10" customBuiltin="1"/>
    <cellStyle name="Porcentagem 2" xfId="52"/>
    <cellStyle name="Porcentagem 3" xfId="53"/>
    <cellStyle name="Porcentagem 4" xfId="5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52"/>
    <cellStyle name="Vírgula 3" xfId="53"/>
    <cellStyle name="Vírgula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Normal="100" zoomScaleSheetLayoutView="90" workbookViewId="0">
      <selection activeCell="J5" sqref="J5"/>
    </sheetView>
  </sheetViews>
  <sheetFormatPr defaultRowHeight="15" x14ac:dyDescent="0.25"/>
  <cols>
    <col min="1" max="1" width="50.85546875" customWidth="1"/>
    <col min="2" max="2" width="18" bestFit="1" customWidth="1"/>
    <col min="3" max="3" width="17.42578125" bestFit="1" customWidth="1"/>
    <col min="4" max="4" width="30.7109375" customWidth="1"/>
    <col min="5" max="5" width="13.7109375" customWidth="1"/>
    <col min="6" max="6" width="15" bestFit="1" customWidth="1"/>
    <col min="7" max="7" width="19.140625" customWidth="1"/>
    <col min="8" max="8" width="16.85546875" style="2" customWidth="1"/>
    <col min="9" max="10" width="18.28515625" bestFit="1" customWidth="1"/>
  </cols>
  <sheetData>
    <row r="1" spans="1:10" ht="15.75" x14ac:dyDescent="0.25">
      <c r="A1" s="3"/>
    </row>
    <row r="2" spans="1:10" ht="75.75" customHeight="1" x14ac:dyDescent="0.35">
      <c r="A2" s="36" t="s">
        <v>9</v>
      </c>
      <c r="B2" s="36"/>
      <c r="C2" s="36"/>
      <c r="D2" s="36"/>
      <c r="E2" s="36"/>
      <c r="F2" s="36"/>
      <c r="G2" s="36"/>
      <c r="H2" s="36"/>
      <c r="I2" s="36"/>
    </row>
    <row r="3" spans="1:10" x14ac:dyDescent="0.25">
      <c r="A3" s="7" t="s">
        <v>93</v>
      </c>
    </row>
    <row r="4" spans="1:10" ht="30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10</v>
      </c>
      <c r="G4" s="5" t="s">
        <v>88</v>
      </c>
      <c r="H4" s="6" t="s">
        <v>6</v>
      </c>
      <c r="I4" s="5" t="s">
        <v>7</v>
      </c>
      <c r="J4" s="5" t="s">
        <v>89</v>
      </c>
    </row>
    <row r="5" spans="1:10" s="21" customFormat="1" ht="13.5" customHeight="1" x14ac:dyDescent="0.25">
      <c r="A5" s="19" t="s">
        <v>14</v>
      </c>
      <c r="B5" s="26" t="s">
        <v>15</v>
      </c>
      <c r="C5" s="26" t="s">
        <v>44</v>
      </c>
      <c r="D5" s="23" t="s">
        <v>57</v>
      </c>
      <c r="E5" s="28">
        <v>43951</v>
      </c>
      <c r="F5" s="29">
        <v>11280</v>
      </c>
      <c r="G5" s="29">
        <v>11280</v>
      </c>
      <c r="H5" s="25">
        <v>940</v>
      </c>
      <c r="I5" s="20">
        <v>45658</v>
      </c>
      <c r="J5" s="22">
        <f>3760-H5</f>
        <v>2820</v>
      </c>
    </row>
    <row r="6" spans="1:10" s="21" customFormat="1" ht="13.5" customHeight="1" x14ac:dyDescent="0.25">
      <c r="A6" s="19" t="s">
        <v>16</v>
      </c>
      <c r="B6" s="26" t="s">
        <v>17</v>
      </c>
      <c r="C6" s="26" t="s">
        <v>45</v>
      </c>
      <c r="D6" s="23" t="s">
        <v>58</v>
      </c>
      <c r="E6" s="28">
        <v>44041</v>
      </c>
      <c r="F6" s="29">
        <v>50000</v>
      </c>
      <c r="G6" s="29">
        <v>50000</v>
      </c>
      <c r="H6" s="18">
        <v>0</v>
      </c>
      <c r="I6" s="20">
        <v>45658</v>
      </c>
      <c r="J6" s="22">
        <f>44544.62-H6</f>
        <v>44544.62</v>
      </c>
    </row>
    <row r="7" spans="1:10" s="21" customFormat="1" ht="13.5" customHeight="1" x14ac:dyDescent="0.25">
      <c r="A7" s="19" t="s">
        <v>18</v>
      </c>
      <c r="B7" s="26" t="s">
        <v>19</v>
      </c>
      <c r="C7" s="26" t="s">
        <v>46</v>
      </c>
      <c r="D7" s="23" t="s">
        <v>59</v>
      </c>
      <c r="E7" s="28">
        <v>44482</v>
      </c>
      <c r="F7" s="29">
        <v>214288.8</v>
      </c>
      <c r="G7" s="29">
        <v>214288.8</v>
      </c>
      <c r="H7" s="18">
        <v>3571.48</v>
      </c>
      <c r="I7" s="20">
        <v>45658</v>
      </c>
      <c r="J7" s="22">
        <f>171431.62-H7</f>
        <v>167860.13999999998</v>
      </c>
    </row>
    <row r="8" spans="1:10" s="21" customFormat="1" ht="13.5" customHeight="1" x14ac:dyDescent="0.25">
      <c r="A8" s="19" t="s">
        <v>20</v>
      </c>
      <c r="B8" s="30" t="s">
        <v>21</v>
      </c>
      <c r="C8" s="26" t="s">
        <v>47</v>
      </c>
      <c r="D8" s="23" t="s">
        <v>60</v>
      </c>
      <c r="E8" s="28">
        <v>44586</v>
      </c>
      <c r="F8" s="29">
        <v>36414</v>
      </c>
      <c r="G8" s="29">
        <v>36414</v>
      </c>
      <c r="H8" s="18">
        <v>1426.41</v>
      </c>
      <c r="I8" s="20">
        <v>45658</v>
      </c>
      <c r="J8" s="22">
        <f>12861.88-H8</f>
        <v>11435.47</v>
      </c>
    </row>
    <row r="9" spans="1:10" s="21" customFormat="1" ht="13.5" customHeight="1" x14ac:dyDescent="0.25">
      <c r="A9" s="19" t="s">
        <v>22</v>
      </c>
      <c r="B9" s="26" t="s">
        <v>23</v>
      </c>
      <c r="C9" s="26" t="s">
        <v>48</v>
      </c>
      <c r="D9" s="23" t="s">
        <v>62</v>
      </c>
      <c r="E9" s="28">
        <v>44755</v>
      </c>
      <c r="F9" s="29">
        <v>212364</v>
      </c>
      <c r="G9" s="29">
        <v>5899</v>
      </c>
      <c r="H9" s="24">
        <v>5630.88</v>
      </c>
      <c r="I9" s="20">
        <v>45658</v>
      </c>
      <c r="J9" s="22">
        <f>65804.86-H9</f>
        <v>60173.98</v>
      </c>
    </row>
    <row r="10" spans="1:10" s="21" customFormat="1" ht="13.5" customHeight="1" x14ac:dyDescent="0.25">
      <c r="A10" s="19" t="s">
        <v>24</v>
      </c>
      <c r="B10" s="26" t="s">
        <v>25</v>
      </c>
      <c r="C10" s="26" t="s">
        <v>49</v>
      </c>
      <c r="D10" s="23" t="s">
        <v>63</v>
      </c>
      <c r="E10" s="28">
        <v>44866</v>
      </c>
      <c r="F10" s="35">
        <v>410220</v>
      </c>
      <c r="G10" s="29">
        <v>11395</v>
      </c>
      <c r="H10" s="24">
        <v>11371.07</v>
      </c>
      <c r="I10" s="20">
        <v>45658</v>
      </c>
      <c r="J10" s="22">
        <f>154532.24-H10</f>
        <v>143161.16999999998</v>
      </c>
    </row>
    <row r="11" spans="1:10" s="21" customFormat="1" ht="13.5" customHeight="1" x14ac:dyDescent="0.25">
      <c r="A11" s="19" t="s">
        <v>26</v>
      </c>
      <c r="B11" s="26" t="s">
        <v>27</v>
      </c>
      <c r="C11" s="26" t="s">
        <v>50</v>
      </c>
      <c r="D11" s="23" t="s">
        <v>64</v>
      </c>
      <c r="E11" s="28">
        <v>44835</v>
      </c>
      <c r="F11" s="35">
        <v>585412.56000000006</v>
      </c>
      <c r="G11" s="29">
        <v>16261.46</v>
      </c>
      <c r="H11" s="24">
        <v>14618.21</v>
      </c>
      <c r="I11" s="20">
        <v>45658</v>
      </c>
      <c r="J11" s="22">
        <f>233127.63-H11</f>
        <v>218509.42</v>
      </c>
    </row>
    <row r="12" spans="1:10" s="21" customFormat="1" ht="13.5" customHeight="1" x14ac:dyDescent="0.25">
      <c r="A12" s="19" t="s">
        <v>28</v>
      </c>
      <c r="B12" s="26" t="s">
        <v>29</v>
      </c>
      <c r="C12" s="26" t="s">
        <v>51</v>
      </c>
      <c r="D12" s="27" t="s">
        <v>65</v>
      </c>
      <c r="E12" s="28">
        <v>45133</v>
      </c>
      <c r="F12" s="29">
        <v>11913072</v>
      </c>
      <c r="G12" s="29">
        <v>11913072</v>
      </c>
      <c r="H12" s="24">
        <v>535100.19999999995</v>
      </c>
      <c r="I12" s="20">
        <v>45658</v>
      </c>
      <c r="J12" s="22">
        <f>8067875.53-H12</f>
        <v>7532775.3300000001</v>
      </c>
    </row>
    <row r="13" spans="1:10" s="21" customFormat="1" ht="13.5" customHeight="1" x14ac:dyDescent="0.25">
      <c r="A13" s="19" t="s">
        <v>61</v>
      </c>
      <c r="B13" s="26" t="s">
        <v>30</v>
      </c>
      <c r="C13" s="26" t="s">
        <v>52</v>
      </c>
      <c r="D13" s="23" t="s">
        <v>66</v>
      </c>
      <c r="E13" s="28">
        <v>45043</v>
      </c>
      <c r="F13" s="29">
        <v>1013664.24</v>
      </c>
      <c r="G13" s="29">
        <v>1013664.24</v>
      </c>
      <c r="H13" s="24">
        <v>24461.74</v>
      </c>
      <c r="I13" s="20">
        <v>45658</v>
      </c>
      <c r="J13" s="22">
        <f>155838.84-H13</f>
        <v>131377.1</v>
      </c>
    </row>
    <row r="14" spans="1:10" s="21" customFormat="1" ht="13.5" customHeight="1" x14ac:dyDescent="0.25">
      <c r="A14" s="19" t="s">
        <v>31</v>
      </c>
      <c r="B14" s="26" t="s">
        <v>32</v>
      </c>
      <c r="C14" s="26" t="s">
        <v>53</v>
      </c>
      <c r="D14" s="27" t="s">
        <v>86</v>
      </c>
      <c r="E14" s="28">
        <v>45175</v>
      </c>
      <c r="F14" s="18">
        <v>1094427.3600000001</v>
      </c>
      <c r="G14" s="29">
        <v>1110492.24</v>
      </c>
      <c r="H14" s="24">
        <v>132257.74</v>
      </c>
      <c r="I14" s="20">
        <v>45658</v>
      </c>
      <c r="J14" s="22">
        <f>872181.14-H14</f>
        <v>739923.4</v>
      </c>
    </row>
    <row r="15" spans="1:10" s="21" customFormat="1" ht="13.5" customHeight="1" x14ac:dyDescent="0.25">
      <c r="A15" s="19" t="s">
        <v>33</v>
      </c>
      <c r="B15" s="26" t="s">
        <v>34</v>
      </c>
      <c r="C15" s="26" t="s">
        <v>54</v>
      </c>
      <c r="D15" s="23" t="s">
        <v>67</v>
      </c>
      <c r="E15" s="28">
        <v>45104</v>
      </c>
      <c r="F15" s="29">
        <v>1397776.8</v>
      </c>
      <c r="G15" s="29">
        <v>1348034.4</v>
      </c>
      <c r="H15" s="24">
        <v>325489.96000000002</v>
      </c>
      <c r="I15" s="20">
        <v>45658</v>
      </c>
      <c r="J15" s="22">
        <f>763346.9-H15</f>
        <v>437856.94</v>
      </c>
    </row>
    <row r="16" spans="1:10" s="21" customFormat="1" ht="14.25" customHeight="1" x14ac:dyDescent="0.25">
      <c r="A16" s="19" t="s">
        <v>35</v>
      </c>
      <c r="B16" s="26" t="s">
        <v>29</v>
      </c>
      <c r="C16" s="26" t="s">
        <v>37</v>
      </c>
      <c r="D16" s="23" t="s">
        <v>36</v>
      </c>
      <c r="E16" s="28">
        <v>45141</v>
      </c>
      <c r="F16" s="29">
        <v>25020</v>
      </c>
      <c r="G16" s="29">
        <v>25020</v>
      </c>
      <c r="H16" s="24">
        <v>77</v>
      </c>
      <c r="I16" s="20">
        <v>45658</v>
      </c>
      <c r="J16" s="22">
        <f>1433-H16</f>
        <v>1356</v>
      </c>
    </row>
    <row r="17" spans="1:10" s="21" customFormat="1" ht="13.5" customHeight="1" x14ac:dyDescent="0.25">
      <c r="A17" s="19" t="s">
        <v>35</v>
      </c>
      <c r="B17" s="26" t="s">
        <v>29</v>
      </c>
      <c r="C17" s="26" t="s">
        <v>55</v>
      </c>
      <c r="D17" s="23" t="s">
        <v>68</v>
      </c>
      <c r="E17" s="28">
        <v>45169</v>
      </c>
      <c r="F17" s="29">
        <v>1339449.6000000001</v>
      </c>
      <c r="G17" s="29">
        <v>1339449.6000000001</v>
      </c>
      <c r="H17" s="24">
        <v>616</v>
      </c>
      <c r="I17" s="20">
        <v>45658</v>
      </c>
      <c r="J17" s="22">
        <f>881173.19-H17</f>
        <v>880557.19</v>
      </c>
    </row>
    <row r="18" spans="1:10" s="21" customFormat="1" ht="13.5" customHeight="1" x14ac:dyDescent="0.25">
      <c r="A18" s="19" t="s">
        <v>38</v>
      </c>
      <c r="B18" s="26" t="s">
        <v>39</v>
      </c>
      <c r="C18" s="26" t="s">
        <v>56</v>
      </c>
      <c r="D18" s="23" t="s">
        <v>69</v>
      </c>
      <c r="E18" s="28">
        <v>45462</v>
      </c>
      <c r="F18" s="29">
        <v>39600</v>
      </c>
      <c r="G18" s="29">
        <v>39600</v>
      </c>
      <c r="H18" s="24">
        <v>3300</v>
      </c>
      <c r="I18" s="20">
        <v>45658</v>
      </c>
      <c r="J18" s="22">
        <f>19800-H18</f>
        <v>16500</v>
      </c>
    </row>
    <row r="19" spans="1:10" s="21" customFormat="1" ht="13.5" customHeight="1" x14ac:dyDescent="0.25">
      <c r="A19" s="19" t="s">
        <v>40</v>
      </c>
      <c r="B19" s="26" t="s">
        <v>41</v>
      </c>
      <c r="C19" s="26" t="s">
        <v>85</v>
      </c>
      <c r="D19" s="23" t="s">
        <v>70</v>
      </c>
      <c r="E19" s="28">
        <v>45351</v>
      </c>
      <c r="F19" s="29">
        <v>20217.599999999999</v>
      </c>
      <c r="G19" s="29">
        <v>20217.599999999999</v>
      </c>
      <c r="H19" s="24">
        <v>1684.8</v>
      </c>
      <c r="I19" s="20">
        <v>45658</v>
      </c>
      <c r="J19" s="22">
        <f>5610.69-H19</f>
        <v>3925.8899999999994</v>
      </c>
    </row>
    <row r="20" spans="1:10" s="21" customFormat="1" ht="13.5" customHeight="1" x14ac:dyDescent="0.25">
      <c r="A20" s="19" t="s">
        <v>42</v>
      </c>
      <c r="B20" s="26" t="s">
        <v>43</v>
      </c>
      <c r="C20" s="26" t="s">
        <v>85</v>
      </c>
      <c r="D20" s="34" t="s">
        <v>71</v>
      </c>
      <c r="E20" s="33">
        <v>45449</v>
      </c>
      <c r="F20" s="29">
        <v>4320</v>
      </c>
      <c r="G20" s="29">
        <v>4320</v>
      </c>
      <c r="H20" s="16">
        <v>320</v>
      </c>
      <c r="I20" s="20">
        <v>45658</v>
      </c>
      <c r="J20" s="22">
        <f>3360-H20</f>
        <v>3040</v>
      </c>
    </row>
    <row r="21" spans="1:10" s="21" customFormat="1" ht="13.5" customHeight="1" x14ac:dyDescent="0.25">
      <c r="A21" s="19" t="s">
        <v>83</v>
      </c>
      <c r="B21" s="26" t="s">
        <v>84</v>
      </c>
      <c r="C21" s="26" t="s">
        <v>85</v>
      </c>
      <c r="D21" s="23" t="s">
        <v>72</v>
      </c>
      <c r="E21" s="28">
        <v>44952</v>
      </c>
      <c r="F21" s="29">
        <v>2640</v>
      </c>
      <c r="G21" s="29">
        <v>2640</v>
      </c>
      <c r="H21" s="24">
        <v>110</v>
      </c>
      <c r="I21" s="20">
        <v>45658</v>
      </c>
      <c r="J21" s="22">
        <f>220-H21</f>
        <v>110</v>
      </c>
    </row>
    <row r="22" spans="1:10" s="21" customFormat="1" ht="13.5" customHeight="1" x14ac:dyDescent="0.25">
      <c r="A22" s="19" t="s">
        <v>74</v>
      </c>
      <c r="B22" s="26" t="s">
        <v>75</v>
      </c>
      <c r="C22" s="26" t="s">
        <v>85</v>
      </c>
      <c r="D22" s="23" t="s">
        <v>73</v>
      </c>
      <c r="E22" s="28">
        <v>45237</v>
      </c>
      <c r="F22" s="29">
        <v>51480</v>
      </c>
      <c r="G22" s="29">
        <v>54054</v>
      </c>
      <c r="H22" s="24">
        <v>4290</v>
      </c>
      <c r="I22" s="20">
        <v>45658</v>
      </c>
      <c r="J22" s="22">
        <f>42685.5-H22</f>
        <v>38395.5</v>
      </c>
    </row>
    <row r="23" spans="1:10" s="21" customFormat="1" ht="13.5" customHeight="1" x14ac:dyDescent="0.25">
      <c r="A23" s="19" t="s">
        <v>76</v>
      </c>
      <c r="B23" s="26" t="s">
        <v>77</v>
      </c>
      <c r="C23" s="26" t="s">
        <v>78</v>
      </c>
      <c r="D23" s="23" t="s">
        <v>79</v>
      </c>
      <c r="E23" s="28">
        <v>45408</v>
      </c>
      <c r="F23" s="29">
        <v>43122.720000000001</v>
      </c>
      <c r="G23" s="29">
        <v>43122.720000000001</v>
      </c>
      <c r="H23" s="24">
        <v>5421.64</v>
      </c>
      <c r="I23" s="20">
        <v>45658</v>
      </c>
      <c r="J23" s="22">
        <f>16421.84-H23</f>
        <v>11000.2</v>
      </c>
    </row>
    <row r="24" spans="1:10" s="21" customFormat="1" ht="13.5" customHeight="1" x14ac:dyDescent="0.25">
      <c r="A24" s="19" t="s">
        <v>81</v>
      </c>
      <c r="B24" s="26" t="s">
        <v>82</v>
      </c>
      <c r="C24" s="26" t="s">
        <v>80</v>
      </c>
      <c r="D24" s="23" t="s">
        <v>79</v>
      </c>
      <c r="E24" s="28">
        <v>45411</v>
      </c>
      <c r="F24" s="29">
        <v>12558</v>
      </c>
      <c r="G24" s="29">
        <v>12558</v>
      </c>
      <c r="H24" s="24">
        <v>1015</v>
      </c>
      <c r="I24" s="20">
        <v>45658</v>
      </c>
      <c r="J24" s="22">
        <f>5582.5-H24</f>
        <v>4567.5</v>
      </c>
    </row>
    <row r="25" spans="1:10" s="21" customFormat="1" ht="13.5" customHeight="1" x14ac:dyDescent="0.25">
      <c r="A25" s="23" t="s">
        <v>90</v>
      </c>
      <c r="B25" s="26" t="s">
        <v>11</v>
      </c>
      <c r="C25" s="8" t="s">
        <v>91</v>
      </c>
      <c r="D25" s="23" t="s">
        <v>92</v>
      </c>
      <c r="E25" s="9">
        <v>45583</v>
      </c>
      <c r="F25" s="10">
        <v>19872</v>
      </c>
      <c r="G25" s="10">
        <v>19872</v>
      </c>
      <c r="H25" s="24">
        <v>883.2</v>
      </c>
      <c r="I25" s="20">
        <v>45658</v>
      </c>
      <c r="J25" s="22">
        <f>18979.6-H25</f>
        <v>18096.399999999998</v>
      </c>
    </row>
    <row r="26" spans="1:10" s="21" customFormat="1" ht="13.5" customHeight="1" x14ac:dyDescent="0.25">
      <c r="A26" s="19" t="s">
        <v>12</v>
      </c>
      <c r="B26" s="32" t="s">
        <v>13</v>
      </c>
      <c r="C26" s="32" t="s">
        <v>94</v>
      </c>
      <c r="D26" s="23" t="s">
        <v>95</v>
      </c>
      <c r="E26" s="17">
        <v>45632</v>
      </c>
      <c r="F26" s="31">
        <v>109440</v>
      </c>
      <c r="G26" s="31">
        <v>109440</v>
      </c>
      <c r="H26" s="24">
        <v>12089.47</v>
      </c>
      <c r="I26" s="20">
        <v>45658</v>
      </c>
      <c r="J26" s="22">
        <f>G26-H26</f>
        <v>97350.53</v>
      </c>
    </row>
    <row r="27" spans="1:10" ht="21" x14ac:dyDescent="0.35">
      <c r="A27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A2" sqref="A2:I2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8.5703125" customWidth="1"/>
    <col min="5" max="5" width="17.85546875" customWidth="1"/>
    <col min="6" max="6" width="15" bestFit="1" customWidth="1"/>
    <col min="7" max="7" width="14.7109375" customWidth="1"/>
    <col min="8" max="8" width="16.85546875" style="2" customWidth="1"/>
    <col min="9" max="10" width="18.28515625" bestFit="1" customWidth="1"/>
  </cols>
  <sheetData>
    <row r="1" spans="1:10" ht="15.75" x14ac:dyDescent="0.25">
      <c r="A1" s="3"/>
    </row>
    <row r="2" spans="1:10" ht="75.75" customHeight="1" x14ac:dyDescent="0.35">
      <c r="A2" s="36" t="s">
        <v>9</v>
      </c>
      <c r="B2" s="36"/>
      <c r="C2" s="36"/>
      <c r="D2" s="36"/>
      <c r="E2" s="36"/>
      <c r="F2" s="36"/>
      <c r="G2" s="36"/>
      <c r="H2" s="36"/>
      <c r="I2" s="36"/>
    </row>
    <row r="3" spans="1:10" x14ac:dyDescent="0.25">
      <c r="A3" s="7" t="s">
        <v>87</v>
      </c>
    </row>
    <row r="4" spans="1:10" ht="30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10</v>
      </c>
      <c r="G4" s="5" t="s">
        <v>5</v>
      </c>
      <c r="H4" s="6" t="s">
        <v>6</v>
      </c>
      <c r="I4" s="5" t="s">
        <v>7</v>
      </c>
      <c r="J4" s="5" t="s">
        <v>89</v>
      </c>
    </row>
    <row r="5" spans="1:10" ht="13.5" customHeight="1" x14ac:dyDescent="0.25">
      <c r="A5" s="19" t="s">
        <v>14</v>
      </c>
      <c r="B5" s="26" t="s">
        <v>15</v>
      </c>
      <c r="C5" s="26" t="s">
        <v>44</v>
      </c>
      <c r="D5" s="23" t="s">
        <v>57</v>
      </c>
      <c r="E5" s="28">
        <v>43951</v>
      </c>
      <c r="F5" s="29">
        <v>11280</v>
      </c>
      <c r="G5" s="29">
        <v>11280</v>
      </c>
      <c r="H5" s="15">
        <v>940</v>
      </c>
      <c r="I5" s="11">
        <v>45689</v>
      </c>
      <c r="J5" s="14">
        <f>(Janeiro!J5)-H5</f>
        <v>1880</v>
      </c>
    </row>
    <row r="6" spans="1:10" ht="13.5" customHeight="1" x14ac:dyDescent="0.25">
      <c r="A6" s="19" t="s">
        <v>16</v>
      </c>
      <c r="B6" s="26" t="s">
        <v>17</v>
      </c>
      <c r="C6" s="26" t="s">
        <v>45</v>
      </c>
      <c r="D6" s="23" t="s">
        <v>58</v>
      </c>
      <c r="E6" s="28">
        <v>44041</v>
      </c>
      <c r="F6" s="29">
        <v>50000</v>
      </c>
      <c r="G6" s="29">
        <v>50000</v>
      </c>
      <c r="H6" s="15">
        <v>0</v>
      </c>
      <c r="I6" s="11">
        <v>45689</v>
      </c>
      <c r="J6" s="14">
        <f>(Janeiro!J6)-H6</f>
        <v>44544.62</v>
      </c>
    </row>
    <row r="7" spans="1:10" ht="13.5" customHeight="1" x14ac:dyDescent="0.25">
      <c r="A7" s="19" t="s">
        <v>18</v>
      </c>
      <c r="B7" s="26" t="s">
        <v>19</v>
      </c>
      <c r="C7" s="26" t="s">
        <v>46</v>
      </c>
      <c r="D7" s="23" t="s">
        <v>59</v>
      </c>
      <c r="E7" s="28">
        <v>44482</v>
      </c>
      <c r="F7" s="29">
        <v>214288.8</v>
      </c>
      <c r="G7" s="29">
        <v>214288.8</v>
      </c>
      <c r="H7" s="12">
        <v>3571.48</v>
      </c>
      <c r="I7" s="11">
        <v>45689</v>
      </c>
      <c r="J7" s="14">
        <f>(Janeiro!J7)-H7</f>
        <v>164288.65999999997</v>
      </c>
    </row>
    <row r="8" spans="1:10" ht="13.5" customHeight="1" x14ac:dyDescent="0.25">
      <c r="A8" s="19" t="s">
        <v>20</v>
      </c>
      <c r="B8" s="30" t="s">
        <v>21</v>
      </c>
      <c r="C8" s="26" t="s">
        <v>47</v>
      </c>
      <c r="D8" s="23" t="s">
        <v>60</v>
      </c>
      <c r="E8" s="28">
        <v>44586</v>
      </c>
      <c r="F8" s="29">
        <v>36414</v>
      </c>
      <c r="G8" s="29">
        <v>36414</v>
      </c>
      <c r="H8" s="12">
        <v>1360.58</v>
      </c>
      <c r="I8" s="11">
        <v>45689</v>
      </c>
      <c r="J8" s="14">
        <f>(Janeiro!J8)-H8</f>
        <v>10074.89</v>
      </c>
    </row>
    <row r="9" spans="1:10" ht="13.5" customHeight="1" x14ac:dyDescent="0.25">
      <c r="A9" s="19" t="s">
        <v>22</v>
      </c>
      <c r="B9" s="26" t="s">
        <v>23</v>
      </c>
      <c r="C9" s="26" t="s">
        <v>48</v>
      </c>
      <c r="D9" s="23" t="s">
        <v>62</v>
      </c>
      <c r="E9" s="28">
        <v>44755</v>
      </c>
      <c r="F9" s="29">
        <v>212364</v>
      </c>
      <c r="G9" s="29">
        <v>5899</v>
      </c>
      <c r="H9" s="12">
        <v>5630.88</v>
      </c>
      <c r="I9" s="11">
        <v>45689</v>
      </c>
      <c r="J9" s="14">
        <f>(Janeiro!J9)-H9</f>
        <v>54543.100000000006</v>
      </c>
    </row>
    <row r="10" spans="1:10" ht="13.5" customHeight="1" x14ac:dyDescent="0.25">
      <c r="A10" s="19" t="s">
        <v>24</v>
      </c>
      <c r="B10" s="26" t="s">
        <v>25</v>
      </c>
      <c r="C10" s="26" t="s">
        <v>49</v>
      </c>
      <c r="D10" s="23" t="s">
        <v>63</v>
      </c>
      <c r="E10" s="28">
        <v>44866</v>
      </c>
      <c r="F10" s="35">
        <v>410220</v>
      </c>
      <c r="G10" s="29">
        <v>11395</v>
      </c>
      <c r="H10" s="16">
        <v>11371.07</v>
      </c>
      <c r="I10" s="11">
        <v>45689</v>
      </c>
      <c r="J10" s="14">
        <f>(Janeiro!J10)-H10</f>
        <v>131790.09999999998</v>
      </c>
    </row>
    <row r="11" spans="1:10" ht="13.5" customHeight="1" x14ac:dyDescent="0.25">
      <c r="A11" s="19" t="s">
        <v>26</v>
      </c>
      <c r="B11" s="26" t="s">
        <v>27</v>
      </c>
      <c r="C11" s="26" t="s">
        <v>50</v>
      </c>
      <c r="D11" s="23" t="s">
        <v>64</v>
      </c>
      <c r="E11" s="28">
        <v>44835</v>
      </c>
      <c r="F11" s="35">
        <v>585412.56000000006</v>
      </c>
      <c r="G11" s="29">
        <v>16261.46</v>
      </c>
      <c r="H11" s="16">
        <v>14926.21</v>
      </c>
      <c r="I11" s="11">
        <v>45689</v>
      </c>
      <c r="J11" s="14">
        <f>(Janeiro!J11)-H11</f>
        <v>203583.21000000002</v>
      </c>
    </row>
    <row r="12" spans="1:10" ht="13.5" customHeight="1" x14ac:dyDescent="0.25">
      <c r="A12" s="19" t="s">
        <v>28</v>
      </c>
      <c r="B12" s="26" t="s">
        <v>29</v>
      </c>
      <c r="C12" s="26" t="s">
        <v>51</v>
      </c>
      <c r="D12" s="27" t="s">
        <v>65</v>
      </c>
      <c r="E12" s="28">
        <v>45133</v>
      </c>
      <c r="F12" s="29">
        <v>11913072</v>
      </c>
      <c r="G12" s="29">
        <v>11913072</v>
      </c>
      <c r="H12" s="16">
        <v>362694.19</v>
      </c>
      <c r="I12" s="11">
        <v>45689</v>
      </c>
      <c r="J12" s="14">
        <f>(Janeiro!J12)-H12</f>
        <v>7170081.1399999997</v>
      </c>
    </row>
    <row r="13" spans="1:10" ht="13.5" customHeight="1" x14ac:dyDescent="0.25">
      <c r="A13" s="19" t="s">
        <v>61</v>
      </c>
      <c r="B13" s="26" t="s">
        <v>30</v>
      </c>
      <c r="C13" s="26" t="s">
        <v>52</v>
      </c>
      <c r="D13" s="23" t="s">
        <v>66</v>
      </c>
      <c r="E13" s="28">
        <v>45043</v>
      </c>
      <c r="F13" s="29">
        <v>1013664.24</v>
      </c>
      <c r="G13" s="29">
        <v>1013664.24</v>
      </c>
      <c r="H13" s="16">
        <v>24153.43</v>
      </c>
      <c r="I13" s="11">
        <v>45689</v>
      </c>
      <c r="J13" s="14">
        <f>(Janeiro!J13)-H13</f>
        <v>107223.67000000001</v>
      </c>
    </row>
    <row r="14" spans="1:10" ht="13.5" customHeight="1" x14ac:dyDescent="0.25">
      <c r="A14" s="19" t="s">
        <v>31</v>
      </c>
      <c r="B14" s="26" t="s">
        <v>32</v>
      </c>
      <c r="C14" s="26" t="s">
        <v>53</v>
      </c>
      <c r="D14" s="27" t="s">
        <v>86</v>
      </c>
      <c r="E14" s="28">
        <v>45175</v>
      </c>
      <c r="F14" s="18">
        <v>1094427.3600000001</v>
      </c>
      <c r="G14" s="29">
        <v>1110492.24</v>
      </c>
      <c r="H14" s="16">
        <v>76080.039999999994</v>
      </c>
      <c r="I14" s="11">
        <v>45689</v>
      </c>
      <c r="J14" s="14">
        <f>(Janeiro!J14)-H14</f>
        <v>663843.36</v>
      </c>
    </row>
    <row r="15" spans="1:10" ht="13.5" customHeight="1" x14ac:dyDescent="0.25">
      <c r="A15" s="19" t="s">
        <v>33</v>
      </c>
      <c r="B15" s="26" t="s">
        <v>34</v>
      </c>
      <c r="C15" s="26" t="s">
        <v>54</v>
      </c>
      <c r="D15" s="23" t="s">
        <v>67</v>
      </c>
      <c r="E15" s="28">
        <v>45104</v>
      </c>
      <c r="F15" s="29">
        <v>1397776.8</v>
      </c>
      <c r="G15" s="29">
        <v>1348034.4</v>
      </c>
      <c r="H15" s="16">
        <v>169786.34</v>
      </c>
      <c r="I15" s="11">
        <v>45689</v>
      </c>
      <c r="J15" s="14">
        <f>(Janeiro!J15)-H15</f>
        <v>268070.59999999998</v>
      </c>
    </row>
    <row r="16" spans="1:10" s="21" customFormat="1" ht="13.5" customHeight="1" x14ac:dyDescent="0.25">
      <c r="A16" s="19" t="s">
        <v>35</v>
      </c>
      <c r="B16" s="26" t="s">
        <v>29</v>
      </c>
      <c r="C16" s="26" t="s">
        <v>37</v>
      </c>
      <c r="D16" s="23" t="s">
        <v>36</v>
      </c>
      <c r="E16" s="28">
        <v>45141</v>
      </c>
      <c r="F16" s="29">
        <v>25020</v>
      </c>
      <c r="G16" s="29">
        <v>25020</v>
      </c>
      <c r="H16" s="16">
        <v>757</v>
      </c>
      <c r="I16" s="11">
        <v>45689</v>
      </c>
      <c r="J16" s="14">
        <f>(Janeiro!J16)-H16</f>
        <v>599</v>
      </c>
    </row>
    <row r="17" spans="1:10" ht="13.5" customHeight="1" x14ac:dyDescent="0.25">
      <c r="A17" s="19" t="s">
        <v>35</v>
      </c>
      <c r="B17" s="26" t="s">
        <v>29</v>
      </c>
      <c r="C17" s="26" t="s">
        <v>55</v>
      </c>
      <c r="D17" s="23" t="s">
        <v>68</v>
      </c>
      <c r="E17" s="28">
        <v>45169</v>
      </c>
      <c r="F17" s="29">
        <v>1339449.6000000001</v>
      </c>
      <c r="G17" s="29">
        <v>1339449.6000000001</v>
      </c>
      <c r="H17" s="16">
        <v>23652</v>
      </c>
      <c r="I17" s="11">
        <v>45689</v>
      </c>
      <c r="J17" s="14">
        <f>(Janeiro!J17)-H17</f>
        <v>856905.19</v>
      </c>
    </row>
    <row r="18" spans="1:10" ht="13.5" customHeight="1" x14ac:dyDescent="0.25">
      <c r="A18" s="19" t="s">
        <v>38</v>
      </c>
      <c r="B18" s="26" t="s">
        <v>39</v>
      </c>
      <c r="C18" s="26" t="s">
        <v>56</v>
      </c>
      <c r="D18" s="23" t="s">
        <v>69</v>
      </c>
      <c r="E18" s="28">
        <v>45462</v>
      </c>
      <c r="F18" s="29">
        <v>39600</v>
      </c>
      <c r="G18" s="29">
        <v>39600</v>
      </c>
      <c r="H18" s="16">
        <v>3300</v>
      </c>
      <c r="I18" s="11">
        <v>45689</v>
      </c>
      <c r="J18" s="14">
        <f>(Janeiro!J18)-H18</f>
        <v>13200</v>
      </c>
    </row>
    <row r="19" spans="1:10" ht="13.5" customHeight="1" x14ac:dyDescent="0.25">
      <c r="A19" s="19" t="s">
        <v>40</v>
      </c>
      <c r="B19" s="26" t="s">
        <v>41</v>
      </c>
      <c r="C19" s="26" t="s">
        <v>85</v>
      </c>
      <c r="D19" s="23" t="s">
        <v>70</v>
      </c>
      <c r="E19" s="28">
        <v>45351</v>
      </c>
      <c r="F19" s="29">
        <v>20217.599999999999</v>
      </c>
      <c r="G19" s="29">
        <v>20217.599999999999</v>
      </c>
      <c r="H19" s="16">
        <v>1684.8</v>
      </c>
      <c r="I19" s="11">
        <v>45689</v>
      </c>
      <c r="J19" s="14">
        <f>(Janeiro!J19)-H19</f>
        <v>2241.0899999999992</v>
      </c>
    </row>
    <row r="20" spans="1:10" ht="13.5" customHeight="1" x14ac:dyDescent="0.25">
      <c r="A20" s="19" t="s">
        <v>42</v>
      </c>
      <c r="B20" s="26" t="s">
        <v>43</v>
      </c>
      <c r="C20" s="26" t="s">
        <v>85</v>
      </c>
      <c r="D20" s="34" t="s">
        <v>71</v>
      </c>
      <c r="E20" s="33">
        <v>45449</v>
      </c>
      <c r="F20" s="29">
        <v>4320</v>
      </c>
      <c r="G20" s="29">
        <v>4320</v>
      </c>
      <c r="H20" s="16">
        <v>320</v>
      </c>
      <c r="I20" s="11">
        <v>45689</v>
      </c>
      <c r="J20" s="14">
        <f>(Janeiro!J20)-H20</f>
        <v>2720</v>
      </c>
    </row>
    <row r="21" spans="1:10" ht="13.5" customHeight="1" x14ac:dyDescent="0.25">
      <c r="A21" s="19" t="s">
        <v>83</v>
      </c>
      <c r="B21" s="26" t="s">
        <v>84</v>
      </c>
      <c r="C21" s="26" t="s">
        <v>85</v>
      </c>
      <c r="D21" s="23" t="s">
        <v>72</v>
      </c>
      <c r="E21" s="28">
        <v>44952</v>
      </c>
      <c r="F21" s="29">
        <v>2640</v>
      </c>
      <c r="G21" s="29">
        <v>2640</v>
      </c>
      <c r="H21" s="16">
        <v>110</v>
      </c>
      <c r="I21" s="11">
        <v>45689</v>
      </c>
      <c r="J21" s="14">
        <f>(Janeiro!J21)-H21</f>
        <v>0</v>
      </c>
    </row>
    <row r="22" spans="1:10" ht="13.5" customHeight="1" x14ac:dyDescent="0.25">
      <c r="A22" s="19" t="s">
        <v>96</v>
      </c>
      <c r="B22" s="26" t="s">
        <v>75</v>
      </c>
      <c r="C22" s="26" t="s">
        <v>85</v>
      </c>
      <c r="D22" s="23" t="s">
        <v>73</v>
      </c>
      <c r="E22" s="28">
        <v>45237</v>
      </c>
      <c r="F22" s="29">
        <v>51480</v>
      </c>
      <c r="G22" s="29">
        <v>54054</v>
      </c>
      <c r="H22" s="16">
        <v>4290</v>
      </c>
      <c r="I22" s="11">
        <v>45689</v>
      </c>
      <c r="J22" s="14">
        <f>(Janeiro!J22)-H22</f>
        <v>34105.5</v>
      </c>
    </row>
    <row r="23" spans="1:10" ht="13.5" customHeight="1" x14ac:dyDescent="0.25">
      <c r="A23" s="19" t="s">
        <v>76</v>
      </c>
      <c r="B23" s="26" t="s">
        <v>77</v>
      </c>
      <c r="C23" s="26" t="s">
        <v>78</v>
      </c>
      <c r="D23" s="23" t="s">
        <v>79</v>
      </c>
      <c r="E23" s="28">
        <v>45408</v>
      </c>
      <c r="F23" s="29">
        <v>43122.720000000001</v>
      </c>
      <c r="G23" s="29">
        <v>43122.720000000001</v>
      </c>
      <c r="H23" s="16">
        <v>5679.69</v>
      </c>
      <c r="I23" s="11">
        <v>45689</v>
      </c>
      <c r="J23" s="14">
        <f>(Janeiro!J23)-H23</f>
        <v>5320.5100000000011</v>
      </c>
    </row>
    <row r="24" spans="1:10" ht="13.5" customHeight="1" x14ac:dyDescent="0.25">
      <c r="A24" s="19" t="s">
        <v>81</v>
      </c>
      <c r="B24" s="26" t="s">
        <v>82</v>
      </c>
      <c r="C24" s="26" t="s">
        <v>80</v>
      </c>
      <c r="D24" s="23" t="s">
        <v>79</v>
      </c>
      <c r="E24" s="28">
        <v>45411</v>
      </c>
      <c r="F24" s="29">
        <v>12558</v>
      </c>
      <c r="G24" s="29">
        <v>12558</v>
      </c>
      <c r="H24" s="16">
        <v>1015</v>
      </c>
      <c r="I24" s="11">
        <v>45689</v>
      </c>
      <c r="J24" s="14">
        <f>(Janeiro!J24)-H24</f>
        <v>3552.5</v>
      </c>
    </row>
    <row r="25" spans="1:10" ht="13.5" customHeight="1" x14ac:dyDescent="0.25">
      <c r="A25" s="23" t="s">
        <v>90</v>
      </c>
      <c r="B25" s="26" t="s">
        <v>11</v>
      </c>
      <c r="C25" s="8" t="s">
        <v>91</v>
      </c>
      <c r="D25" s="23" t="s">
        <v>92</v>
      </c>
      <c r="E25" s="9">
        <v>45583</v>
      </c>
      <c r="F25" s="10">
        <v>19872</v>
      </c>
      <c r="G25" s="10">
        <v>19872</v>
      </c>
      <c r="H25" s="16">
        <v>901.6</v>
      </c>
      <c r="I25" s="11">
        <v>45689</v>
      </c>
      <c r="J25" s="14">
        <f>(Janeiro!J25)-H25</f>
        <v>17194.8</v>
      </c>
    </row>
    <row r="26" spans="1:10" ht="13.5" customHeight="1" x14ac:dyDescent="0.25">
      <c r="A26" s="19" t="s">
        <v>12</v>
      </c>
      <c r="B26" s="32" t="s">
        <v>13</v>
      </c>
      <c r="C26" s="32" t="s">
        <v>94</v>
      </c>
      <c r="D26" s="23" t="s">
        <v>95</v>
      </c>
      <c r="E26" s="17">
        <v>45632</v>
      </c>
      <c r="F26" s="31">
        <v>109440</v>
      </c>
      <c r="G26" s="31">
        <v>109440</v>
      </c>
      <c r="H26" s="13">
        <v>15111.84</v>
      </c>
      <c r="I26" s="11">
        <v>45689</v>
      </c>
      <c r="J26" s="14">
        <f>(Janeiro!J26)-H26</f>
        <v>82238.69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Fevereiro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W. de Carvalho Andrade</cp:lastModifiedBy>
  <cp:lastPrinted>2025-02-11T17:37:06Z</cp:lastPrinted>
  <dcterms:created xsi:type="dcterms:W3CDTF">2021-07-19T15:33:04Z</dcterms:created>
  <dcterms:modified xsi:type="dcterms:W3CDTF">2025-03-12T19:09:31Z</dcterms:modified>
</cp:coreProperties>
</file>