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5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</sheets>
  <calcPr calcId="145621"/>
</workbook>
</file>

<file path=xl/calcChain.xml><?xml version="1.0" encoding="utf-8"?>
<calcChain xmlns="http://schemas.openxmlformats.org/spreadsheetml/2006/main">
  <c r="J29" i="6" l="1"/>
  <c r="J30" i="6"/>
  <c r="J28" i="5"/>
  <c r="J27" i="5"/>
  <c r="J21" i="1"/>
  <c r="J28" i="6"/>
  <c r="J27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1" i="6"/>
  <c r="J22" i="6"/>
  <c r="J17" i="5"/>
  <c r="J18" i="5"/>
  <c r="J19" i="5"/>
  <c r="J21" i="5"/>
  <c r="J22" i="5"/>
  <c r="J11" i="5"/>
  <c r="J12" i="5"/>
  <c r="J13" i="5"/>
  <c r="J28" i="4"/>
  <c r="J27" i="4"/>
  <c r="J25" i="4"/>
  <c r="J19" i="4"/>
  <c r="J17" i="4"/>
  <c r="J15" i="5"/>
  <c r="J15" i="4"/>
  <c r="J11" i="4"/>
  <c r="J12" i="4"/>
  <c r="J13" i="4"/>
  <c r="J18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6" i="3"/>
  <c r="J17" i="3"/>
  <c r="J11" i="3"/>
  <c r="J12" i="3"/>
  <c r="J13" i="3"/>
  <c r="J12" i="2"/>
  <c r="J13" i="2"/>
  <c r="J24" i="5" l="1"/>
  <c r="J19" i="3"/>
  <c r="J17" i="2"/>
  <c r="J16" i="3" s="1"/>
  <c r="J16" i="4" s="1"/>
  <c r="J16" i="5" s="1"/>
  <c r="J18" i="2"/>
  <c r="J20" i="2"/>
  <c r="J21" i="2"/>
  <c r="J20" i="3" s="1"/>
  <c r="J20" i="4" s="1"/>
  <c r="J20" i="5" s="1"/>
  <c r="J20" i="6" s="1"/>
  <c r="J23" i="5"/>
  <c r="J26" i="2"/>
  <c r="J25" i="5" s="1"/>
  <c r="J26" i="5"/>
  <c r="J15" i="3"/>
  <c r="J11" i="2"/>
  <c r="J24" i="6" l="1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1"/>
  <c r="J19" i="2" s="1"/>
  <c r="J18" i="3" s="1"/>
  <c r="H22" i="6"/>
  <c r="H22" i="5"/>
  <c r="H22" i="3"/>
  <c r="J23" i="1"/>
  <c r="J22" i="1"/>
  <c r="J20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<sst xmlns="http://schemas.openxmlformats.org/spreadsheetml/2006/main" count="642" uniqueCount="121">
  <si>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</si>
  <si>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</si>
  <si>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</si>
  <si>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</si>
  <si>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</si>
  <si>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</si>
  <si>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</si>
  <si>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</si>
  <si>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</si>
  <si>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</si>
  <si>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</si>
  <si>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</si>
  <si>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</si>
  <si>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</si>
  <si>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</si>
  <si>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</si>
  <si>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</si>
  <si>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</si>
  <si>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</si>
  <si>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</si>
  <si>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</si>
  <si>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</si>
  <si>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</si>
  <si>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</si>
  <si>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</si>
  <si>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</si>
  <si>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</si>
  <si>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</si>
  <si>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</si>
  <si>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</si>
  <si>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</si>
  <si>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</si>
  <si>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</si>
  <si>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</si>
  <si>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</si>
  <si>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</si>
  <si>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</si>
  <si>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</si>
  <si>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</si>
  <si>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</si>
  <si>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</si>
  <si>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</si>
  <si>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</si>
  <si>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</si>
  <si>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</si>
  <si>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</si>
  <si>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</si>
  <si>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</si>
  <si>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</si>
  <si>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</si>
  <si>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</si>
  <si>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</si>
  <si>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</si>
  <si>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</si>
  <si>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</si>
  <si>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</si>
  <si>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</si>
  <si>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</si>
  <si>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</si>
  <si>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</si>
  <si>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</si>
  <si>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</si>
  <si>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</si>
  <si>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</si>
  <si>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</si>
  <si>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</si>
  <si>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</si>
  <si>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</si>
  <si>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</si>
  <si>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</si>
  <si>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</si>
  <si>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</si>
  <si>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</si>
  <si>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</si>
  <si>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</si>
  <si>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</si>
  <si>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</si>
  <si>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</si>
  <si>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</si>
  <si>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</si>
  <si>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</si>
  <si>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</si>
  <si>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</si>
  <si>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</si>
  <si>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</si>
  <si>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</si>
  <si>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</si>
  <si>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</si>
  <si>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</si>
  <si>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</si>
  <si>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</si>
  <si>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</si>
  <si>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</si>
  <si>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</si>
  <si>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</si>
  <si>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</si>
  <si>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</si>
  <si>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</si>
  <si>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</si>
  <si>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</si>
  <si>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</si>
  <si>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</si>
  <si>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</si>
  <si>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</si>
  <si>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</si>
  <si>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</si>
  <si>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</si>
  <si>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</si>
  <si>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</si>
  <si>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</si>
  <si>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</si>
  <si>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</si>
  <si>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</si>
  <si>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</si>
  <si>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Saldo Remanscenete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</si>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</sst>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108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116</v>
      </c>
      <c r="H4" s="15" t="s">
        <v>6</v>
      </c>
      <c r="I4" s="14" t="s">
        <v>7</v>
      </c>
      <c r="J4" s="14" t="s">
        <v>114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1264.2</v>
      </c>
      <c r="I5" s="22">
        <v>45292</v>
      </c>
      <c r="J5" s="26">
        <v>15272.42</v>
      </c>
    </row>
    <row r="6" spans="1:10" x14ac:dyDescent="0.25">
      <c r="A6" s="35" t="s">
        <v>13</v>
      </c>
      <c r="B6" s="31" t="s">
        <v>14</v>
      </c>
      <c r="C6" s="31" t="s">
        <v>51</v>
      </c>
      <c r="D6" s="36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45292</v>
      </c>
      <c r="J6" s="26">
        <v>101118.5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0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45292</v>
      </c>
      <c r="J7" s="23">
        <v>2820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0" t="s">
        <v>69</v>
      </c>
      <c r="E8" s="5">
        <v>44041</v>
      </c>
      <c r="F8" s="23">
        <v>60072</v>
      </c>
      <c r="G8" s="23">
        <v>60072</v>
      </c>
      <c r="H8" s="23">
        <v>2438.86</v>
      </c>
      <c r="I8" s="22">
        <v>45292</v>
      </c>
      <c r="J8" s="23">
        <v>6651.8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0" t="s">
        <v>70</v>
      </c>
      <c r="E9" s="5">
        <v>44482</v>
      </c>
      <c r="F9" s="23">
        <v>42857.760000000002</v>
      </c>
      <c r="G9" s="23">
        <v>42857.760000000002</v>
      </c>
      <c r="H9" s="23">
        <v>3571.48</v>
      </c>
      <c r="I9" s="22">
        <v>45292</v>
      </c>
      <c r="J9" s="23">
        <f>F9-H9</f>
        <v>39286.28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0" t="s">
        <v>71</v>
      </c>
      <c r="E10" s="5">
        <v>44586</v>
      </c>
      <c r="F10" s="23">
        <v>36414</v>
      </c>
      <c r="G10" s="23">
        <v>36414</v>
      </c>
      <c r="H10" s="24">
        <v>1924.88</v>
      </c>
      <c r="I10" s="22">
        <v>45292</v>
      </c>
      <c r="J10" s="23">
        <f>34395.1-H10</f>
        <v>32470.219999999998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0" t="s">
        <v>73</v>
      </c>
      <c r="E11" s="5">
        <v>44755</v>
      </c>
      <c r="F11" s="23">
        <v>212364</v>
      </c>
      <c r="G11" s="23">
        <v>5899</v>
      </c>
      <c r="H11" s="24">
        <v>5194.6499999999996</v>
      </c>
      <c r="I11" s="22">
        <v>45292</v>
      </c>
      <c r="J11" s="23">
        <f>132437.61-H11</f>
        <v>127242.95999999999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0" t="s">
        <v>74</v>
      </c>
      <c r="E12" s="5">
        <v>44866</v>
      </c>
      <c r="F12" s="6">
        <v>410220</v>
      </c>
      <c r="G12" s="23">
        <v>11395</v>
      </c>
      <c r="H12" s="24">
        <v>9258.67</v>
      </c>
      <c r="I12" s="22">
        <v>45292</v>
      </c>
      <c r="J12" s="23">
        <f>285901.82-H12</f>
        <v>276643.15000000002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0" t="s">
        <v>75</v>
      </c>
      <c r="E13" s="5">
        <v>44835</v>
      </c>
      <c r="F13" s="6">
        <v>585412.56000000006</v>
      </c>
      <c r="G13" s="23">
        <v>16261.46</v>
      </c>
      <c r="H13" s="24">
        <v>14988.08</v>
      </c>
      <c r="I13" s="22">
        <v>45292</v>
      </c>
      <c r="J13" s="23">
        <f>451360.45-H13</f>
        <v>436372.37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16" t="s">
        <v>76</v>
      </c>
      <c r="E14" s="8">
        <v>45133</v>
      </c>
      <c r="F14" s="23">
        <v>11913072</v>
      </c>
      <c r="G14" s="29">
        <v>11913072</v>
      </c>
      <c r="H14" s="24">
        <v>276686</v>
      </c>
      <c r="I14" s="22">
        <v>45292</v>
      </c>
      <c r="J14" s="23">
        <f>11274111.65-H14</f>
        <v>10997425.65</v>
      </c>
    </row>
    <row r="15" spans="1:10" ht="13.5" customHeight="1" x14ac:dyDescent="0.25">
      <c r="A15" s="35" t="s">
        <v>97</v>
      </c>
      <c r="B15" s="31" t="s">
        <v>98</v>
      </c>
      <c r="C15" s="33" t="s">
        <v>99</v>
      </c>
      <c r="D15" s="16" t="s">
        <v>100</v>
      </c>
      <c r="E15" s="8">
        <v>45105</v>
      </c>
      <c r="F15" s="23">
        <v>738602.59</v>
      </c>
      <c r="G15" s="23">
        <v>738602.59</v>
      </c>
      <c r="H15" s="24">
        <v>53860.95</v>
      </c>
      <c r="I15" s="22">
        <v>45292</v>
      </c>
      <c r="J15" s="23">
        <f>528481.01-H15</f>
        <v>474620.06</v>
      </c>
    </row>
    <row r="16" spans="1:10" ht="13.5" customHeight="1" x14ac:dyDescent="0.25">
      <c r="A16" s="35" t="s">
        <v>72</v>
      </c>
      <c r="B16" s="31" t="s">
        <v>31</v>
      </c>
      <c r="C16" s="31" t="s">
        <v>60</v>
      </c>
      <c r="D16" s="30" t="s">
        <v>77</v>
      </c>
      <c r="E16" s="5">
        <v>45043</v>
      </c>
      <c r="F16" s="23">
        <v>1013664.24</v>
      </c>
      <c r="G16" s="23">
        <v>1013664.24</v>
      </c>
      <c r="H16" s="24">
        <v>26940.14</v>
      </c>
      <c r="I16" s="22">
        <v>45292</v>
      </c>
      <c r="J16" s="23">
        <f>584852.48-H16</f>
        <v>557912.34</v>
      </c>
    </row>
    <row r="17" spans="1:10" ht="14.25" customHeight="1" x14ac:dyDescent="0.25">
      <c r="A17" s="35" t="s">
        <v>106</v>
      </c>
      <c r="B17" s="31" t="s">
        <v>32</v>
      </c>
      <c r="C17" s="31" t="s">
        <v>61</v>
      </c>
      <c r="D17" s="16" t="s">
        <v>107</v>
      </c>
      <c r="E17" s="5">
        <v>45175</v>
      </c>
      <c r="F17" s="23">
        <v>33908.160000000003</v>
      </c>
      <c r="G17" s="23">
        <v>33908.160000000003</v>
      </c>
      <c r="H17" s="24">
        <v>2770.92</v>
      </c>
      <c r="I17" s="22">
        <v>45292</v>
      </c>
      <c r="J17" s="23">
        <f>28308.51-H17</f>
        <v>25537.589999999997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16" t="s">
        <v>107</v>
      </c>
      <c r="E18" s="5">
        <v>45175</v>
      </c>
      <c r="F18" s="23">
        <v>1110492.24</v>
      </c>
      <c r="G18" s="23">
        <v>1110492.24</v>
      </c>
      <c r="H18" s="24">
        <v>174491.12</v>
      </c>
      <c r="I18" s="22">
        <v>45292</v>
      </c>
      <c r="J18" s="23">
        <f>1026492.24-H18</f>
        <v>852001.12</v>
      </c>
    </row>
    <row r="19" spans="1:10" ht="13.5" customHeight="1" x14ac:dyDescent="0.25">
      <c r="A19" s="35" t="s">
        <v>102</v>
      </c>
      <c r="B19" s="31" t="s">
        <v>103</v>
      </c>
      <c r="C19" s="31" t="s">
        <v>104</v>
      </c>
      <c r="D19" s="30" t="s">
        <v>105</v>
      </c>
      <c r="E19" s="5">
        <v>45058</v>
      </c>
      <c r="F19" s="23">
        <v>168000</v>
      </c>
      <c r="G19" s="23">
        <v>168000</v>
      </c>
      <c r="H19" s="24">
        <v>14000</v>
      </c>
      <c r="I19" s="22">
        <v>45292</v>
      </c>
      <c r="J19" s="23">
        <f>84000-H19</f>
        <v>70000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0" t="s">
        <v>78</v>
      </c>
      <c r="E20" s="5">
        <v>45104</v>
      </c>
      <c r="F20" s="23">
        <v>1348034.4</v>
      </c>
      <c r="G20" s="23">
        <v>1348034.4</v>
      </c>
      <c r="H20" s="24">
        <v>112336.2</v>
      </c>
      <c r="I20" s="22">
        <v>45292</v>
      </c>
      <c r="J20" s="23">
        <f>1123362-H20</f>
        <v>1011025.8</v>
      </c>
    </row>
    <row r="21" spans="1:10" ht="13.5" customHeight="1" x14ac:dyDescent="0.25">
      <c r="A21" s="35" t="s">
        <v>37</v>
      </c>
      <c r="B21" s="31" t="s">
        <v>38</v>
      </c>
      <c r="C21" s="31" t="s">
        <v>119</v>
      </c>
      <c r="D21" s="30" t="s">
        <v>79</v>
      </c>
      <c r="E21" s="5">
        <v>45107</v>
      </c>
      <c r="F21" s="23">
        <v>49431.48</v>
      </c>
      <c r="G21" s="23">
        <v>49431.48</v>
      </c>
      <c r="H21" s="24">
        <v>7731.9</v>
      </c>
      <c r="I21" s="22">
        <v>45292</v>
      </c>
      <c r="J21" s="23">
        <f>G21-7731.9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0" t="s">
        <v>115</v>
      </c>
      <c r="E22" s="5">
        <v>45141</v>
      </c>
      <c r="F22" s="23">
        <v>25020</v>
      </c>
      <c r="G22" s="23">
        <v>25020</v>
      </c>
      <c r="H22" s="24">
        <v>417</v>
      </c>
      <c r="I22" s="22">
        <v>45292</v>
      </c>
      <c r="J22" s="23">
        <f>24186-H22</f>
        <v>23769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0" t="s">
        <v>80</v>
      </c>
      <c r="E23" s="5">
        <v>45169</v>
      </c>
      <c r="F23" s="23">
        <v>1339449.6000000001</v>
      </c>
      <c r="G23" s="23">
        <v>1339449.6000000001</v>
      </c>
      <c r="H23" s="24">
        <v>0</v>
      </c>
      <c r="I23" s="22">
        <v>45292</v>
      </c>
      <c r="J23" s="23">
        <f>G23-6629.13</f>
        <v>1332820.4700000002</v>
      </c>
    </row>
    <row r="24" spans="1:10" ht="13.5" customHeight="1" x14ac:dyDescent="0.25">
      <c r="A24" s="35" t="s">
        <v>48</v>
      </c>
      <c r="B24" s="31" t="s">
        <v>49</v>
      </c>
      <c r="C24" s="31" t="s">
        <v>117</v>
      </c>
      <c r="D24" s="30" t="s">
        <v>118</v>
      </c>
      <c r="E24" s="5">
        <v>45079</v>
      </c>
      <c r="F24" s="23">
        <v>6792000</v>
      </c>
      <c r="G24" s="23">
        <v>6792000</v>
      </c>
      <c r="H24" s="24">
        <v>4619.76</v>
      </c>
      <c r="I24" s="22">
        <v>45292</v>
      </c>
      <c r="J24" s="23">
        <f>G24-4619.76</f>
        <v>6787380.2400000002</v>
      </c>
    </row>
    <row r="25" spans="1:10" ht="13.5" customHeight="1" x14ac:dyDescent="0.25">
      <c r="A25" s="35" t="s">
        <v>95</v>
      </c>
      <c r="B25" s="31" t="s">
        <v>96</v>
      </c>
      <c r="C25" s="31" t="s">
        <v>101</v>
      </c>
      <c r="D25" s="30" t="s">
        <v>84</v>
      </c>
      <c r="E25" s="5">
        <v>44952</v>
      </c>
      <c r="F25" s="23">
        <v>2640</v>
      </c>
      <c r="G25" s="23">
        <v>2640</v>
      </c>
      <c r="H25" s="24">
        <v>110</v>
      </c>
      <c r="I25" s="22">
        <v>45292</v>
      </c>
      <c r="J25" s="23">
        <f>1430-H25</f>
        <v>1320</v>
      </c>
    </row>
    <row r="26" spans="1:10" ht="13.5" customHeight="1" x14ac:dyDescent="0.25">
      <c r="A26" s="35" t="s">
        <v>86</v>
      </c>
      <c r="B26" s="31" t="s">
        <v>87</v>
      </c>
      <c r="C26" s="31" t="s">
        <v>101</v>
      </c>
      <c r="D26" s="30" t="s">
        <v>85</v>
      </c>
      <c r="E26" s="5">
        <v>45237</v>
      </c>
      <c r="F26" s="23">
        <v>54054</v>
      </c>
      <c r="G26" s="23">
        <v>54054</v>
      </c>
      <c r="H26" s="24">
        <v>4504.5</v>
      </c>
      <c r="I26" s="22">
        <v>45292</v>
      </c>
      <c r="J26" s="23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workbookViewId="0">
      <selection activeCell="H21" sqref="H21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109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114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45323</v>
      </c>
      <c r="J5" s="26">
        <f>(Janeiro!J5)-H5</f>
        <v>13988.62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45323</v>
      </c>
      <c r="J6" s="26">
        <f>(Janeiro!J6)-H6</f>
        <v>91342.2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45323</v>
      </c>
      <c r="J7" s="23">
        <f>(Janeiro!J7)-H7</f>
        <v>1880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69</v>
      </c>
      <c r="E8" s="5">
        <v>44041</v>
      </c>
      <c r="F8" s="23">
        <v>60072</v>
      </c>
      <c r="G8" s="23">
        <v>60072</v>
      </c>
      <c r="H8" s="23">
        <v>4106.93</v>
      </c>
      <c r="I8" s="22">
        <v>45323</v>
      </c>
      <c r="J8" s="23">
        <f>(Janeiro!J8)-H8</f>
        <v>2544.87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70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45323</v>
      </c>
      <c r="J9" s="23">
        <f>(Janeiro!J9)-H9</f>
        <v>35714.799999999996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71</v>
      </c>
      <c r="E10" s="5">
        <v>44586</v>
      </c>
      <c r="F10" s="23">
        <v>36414</v>
      </c>
      <c r="G10" s="23">
        <v>36414</v>
      </c>
      <c r="H10" s="28">
        <v>1871.59</v>
      </c>
      <c r="I10" s="22">
        <v>45323</v>
      </c>
      <c r="J10" s="23">
        <f>(Janeiro!J10)-H10</f>
        <v>30598.629999999997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73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45323</v>
      </c>
      <c r="J11" s="23">
        <f>(Janeiro!J11)-H11</f>
        <v>122048.31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74</v>
      </c>
      <c r="E12" s="5">
        <v>44866</v>
      </c>
      <c r="F12" s="6">
        <v>410220</v>
      </c>
      <c r="G12" s="23">
        <v>11395</v>
      </c>
      <c r="H12" s="28">
        <v>18517.34</v>
      </c>
      <c r="I12" s="22">
        <v>45323</v>
      </c>
      <c r="J12" s="23">
        <f>(Janeiro!J12)-H12</f>
        <v>258125.81000000003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75</v>
      </c>
      <c r="E13" s="5">
        <v>44835</v>
      </c>
      <c r="F13" s="6">
        <v>585412.56000000006</v>
      </c>
      <c r="G13" s="23">
        <v>16261.46</v>
      </c>
      <c r="H13" s="28">
        <v>29976.16</v>
      </c>
      <c r="I13" s="22">
        <v>45323</v>
      </c>
      <c r="J13" s="23">
        <f>(Janeiro!J13)-H13</f>
        <v>406396.21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76</v>
      </c>
      <c r="E14" s="8">
        <v>45133</v>
      </c>
      <c r="F14" s="23">
        <v>11913072</v>
      </c>
      <c r="G14" s="29">
        <v>11913072</v>
      </c>
      <c r="H14" s="28">
        <v>278888.42</v>
      </c>
      <c r="I14" s="22">
        <v>45323</v>
      </c>
      <c r="J14" s="23">
        <f>(Janeiro!J14)-H14</f>
        <v>10718537.23</v>
      </c>
    </row>
    <row r="15" spans="1:10" ht="13.5" customHeight="1" x14ac:dyDescent="0.25">
      <c r="A15" s="35" t="s">
        <v>97</v>
      </c>
      <c r="B15" s="31" t="s">
        <v>98</v>
      </c>
      <c r="C15" s="33" t="s">
        <v>99</v>
      </c>
      <c r="D15" s="39" t="s">
        <v>100</v>
      </c>
      <c r="E15" s="8">
        <v>45105</v>
      </c>
      <c r="F15" s="23">
        <v>738602.59</v>
      </c>
      <c r="G15" s="23">
        <v>738602.59</v>
      </c>
      <c r="H15" s="28">
        <v>53860.61</v>
      </c>
      <c r="I15" s="22">
        <v>45323</v>
      </c>
      <c r="J15" s="23">
        <f>(Janeiro!J15)-H15</f>
        <v>420759.45</v>
      </c>
    </row>
    <row r="16" spans="1:10" s="47" customFormat="1" x14ac:dyDescent="0.25">
      <c r="A16" s="45" t="s">
        <v>72</v>
      </c>
      <c r="B16" s="41" t="s">
        <v>31</v>
      </c>
      <c r="C16" s="41" t="s">
        <v>60</v>
      </c>
      <c r="D16" s="42" t="s">
        <v>77</v>
      </c>
      <c r="E16" s="43">
        <v>45043</v>
      </c>
      <c r="F16" s="44">
        <v>1013664.24</v>
      </c>
      <c r="G16" s="44">
        <v>1013664.24</v>
      </c>
      <c r="H16" s="28">
        <v>26611.23</v>
      </c>
      <c r="I16" s="46">
        <v>45323</v>
      </c>
      <c r="J16" s="44">
        <f>(Janeiro!J16)-H16</f>
        <v>531301.11</v>
      </c>
    </row>
    <row r="17" spans="1:10" ht="13.5" customHeight="1" x14ac:dyDescent="0.25">
      <c r="A17" s="35" t="s">
        <v>106</v>
      </c>
      <c r="B17" s="31" t="s">
        <v>32</v>
      </c>
      <c r="C17" s="31" t="s">
        <v>61</v>
      </c>
      <c r="D17" s="39" t="s">
        <v>107</v>
      </c>
      <c r="E17" s="5">
        <v>45175</v>
      </c>
      <c r="F17" s="23">
        <v>33908.160000000003</v>
      </c>
      <c r="G17" s="23">
        <v>33908.160000000003</v>
      </c>
      <c r="H17" s="28">
        <v>2166.65</v>
      </c>
      <c r="I17" s="22">
        <v>45323</v>
      </c>
      <c r="J17" s="23">
        <f>(Janeiro!J17)-H17</f>
        <v>23370.939999999995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39" t="s">
        <v>107</v>
      </c>
      <c r="E18" s="5">
        <v>45175</v>
      </c>
      <c r="F18" s="23">
        <v>1110492.24</v>
      </c>
      <c r="G18" s="23">
        <v>1110492.24</v>
      </c>
      <c r="H18" s="28">
        <v>86822.97</v>
      </c>
      <c r="I18" s="22">
        <v>45323</v>
      </c>
      <c r="J18" s="23">
        <f>(Janeiro!J18)-H18</f>
        <v>765178.15</v>
      </c>
    </row>
    <row r="19" spans="1:10" ht="13.5" customHeight="1" x14ac:dyDescent="0.25">
      <c r="A19" s="35" t="s">
        <v>102</v>
      </c>
      <c r="B19" s="31" t="s">
        <v>103</v>
      </c>
      <c r="C19" s="31" t="s">
        <v>104</v>
      </c>
      <c r="D19" s="37" t="s">
        <v>105</v>
      </c>
      <c r="E19" s="5">
        <v>45058</v>
      </c>
      <c r="F19" s="23">
        <v>168000</v>
      </c>
      <c r="G19" s="23">
        <v>168000</v>
      </c>
      <c r="H19" s="28">
        <v>14000</v>
      </c>
      <c r="I19" s="22">
        <v>45323</v>
      </c>
      <c r="J19" s="23">
        <f>(Janeiro!J19)-H19</f>
        <v>56000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7" t="s">
        <v>78</v>
      </c>
      <c r="E20" s="5">
        <v>45104</v>
      </c>
      <c r="F20" s="23">
        <v>1348034.4</v>
      </c>
      <c r="G20" s="23">
        <v>1348034.4</v>
      </c>
      <c r="H20" s="28">
        <v>112336.2</v>
      </c>
      <c r="I20" s="22">
        <v>45323</v>
      </c>
      <c r="J20" s="23">
        <f>(Janeiro!J20)-H20</f>
        <v>898689.60000000009</v>
      </c>
    </row>
    <row r="21" spans="1:10" ht="13.5" customHeight="1" x14ac:dyDescent="0.25">
      <c r="A21" s="35" t="s">
        <v>37</v>
      </c>
      <c r="B21" s="31" t="s">
        <v>38</v>
      </c>
      <c r="C21" s="31" t="s">
        <v>119</v>
      </c>
      <c r="D21" s="37" t="s">
        <v>79</v>
      </c>
      <c r="E21" s="5">
        <v>45107</v>
      </c>
      <c r="F21" s="23">
        <v>49431.48</v>
      </c>
      <c r="G21" s="23">
        <v>49431.48</v>
      </c>
      <c r="H21" s="28">
        <v>0</v>
      </c>
      <c r="I21" s="22">
        <v>45323</v>
      </c>
      <c r="J21" s="23">
        <f>(Janeiro!J21)-H21</f>
        <v>41699.58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7" t="s">
        <v>40</v>
      </c>
      <c r="E22" s="5">
        <v>45141</v>
      </c>
      <c r="F22" s="23">
        <v>25020</v>
      </c>
      <c r="G22" s="23">
        <v>25020</v>
      </c>
      <c r="H22" s="28">
        <v>417</v>
      </c>
      <c r="I22" s="22">
        <v>45323</v>
      </c>
      <c r="J22" s="23">
        <f>(Janeiro!J22)-H22</f>
        <v>23352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7" t="s">
        <v>80</v>
      </c>
      <c r="E23" s="5">
        <v>45169</v>
      </c>
      <c r="F23" s="23">
        <v>1339449.6000000001</v>
      </c>
      <c r="G23" s="23">
        <v>1339449.6000000001</v>
      </c>
      <c r="H23" s="28">
        <v>0</v>
      </c>
      <c r="I23" s="22">
        <v>45323</v>
      </c>
      <c r="J23" s="23">
        <f>(Janeiro!J23)-H23</f>
        <v>1332820.4700000002</v>
      </c>
    </row>
    <row r="24" spans="1:10" ht="13.5" customHeight="1" x14ac:dyDescent="0.25">
      <c r="A24" s="35" t="s">
        <v>44</v>
      </c>
      <c r="B24" s="31" t="s">
        <v>45</v>
      </c>
      <c r="C24" s="31" t="s">
        <v>101</v>
      </c>
      <c r="D24" s="37" t="s">
        <v>82</v>
      </c>
      <c r="E24" s="5">
        <v>45351</v>
      </c>
      <c r="F24" s="23">
        <v>20217.599999999999</v>
      </c>
      <c r="G24" s="23">
        <v>20217.599999999999</v>
      </c>
      <c r="H24" s="28">
        <v>0</v>
      </c>
      <c r="I24" s="22">
        <v>45323</v>
      </c>
      <c r="J24" s="23">
        <f>G24-H24</f>
        <v>20217.599999999999</v>
      </c>
    </row>
    <row r="25" spans="1:10" ht="13.5" customHeight="1" x14ac:dyDescent="0.25">
      <c r="A25" s="35" t="s">
        <v>48</v>
      </c>
      <c r="B25" s="31" t="s">
        <v>49</v>
      </c>
      <c r="C25" s="31" t="s">
        <v>117</v>
      </c>
      <c r="D25" s="37" t="s">
        <v>118</v>
      </c>
      <c r="E25" s="5">
        <v>45079</v>
      </c>
      <c r="F25" s="23">
        <v>6792000</v>
      </c>
      <c r="G25" s="23">
        <v>6792000</v>
      </c>
      <c r="H25" s="28">
        <v>0</v>
      </c>
      <c r="I25" s="22">
        <v>45323</v>
      </c>
      <c r="J25" s="23">
        <f>(Janeiro!J24)-H25</f>
        <v>6787380.2400000002</v>
      </c>
    </row>
    <row r="26" spans="1:10" ht="13.5" customHeight="1" x14ac:dyDescent="0.25">
      <c r="A26" s="35" t="s">
        <v>95</v>
      </c>
      <c r="B26" s="31" t="s">
        <v>96</v>
      </c>
      <c r="C26" s="31" t="s">
        <v>101</v>
      </c>
      <c r="D26" s="37" t="s">
        <v>84</v>
      </c>
      <c r="E26" s="5">
        <v>44952</v>
      </c>
      <c r="F26" s="23">
        <v>2640</v>
      </c>
      <c r="G26" s="23">
        <v>2640</v>
      </c>
      <c r="H26" s="24">
        <v>110</v>
      </c>
      <c r="I26" s="22">
        <v>45323</v>
      </c>
      <c r="J26" s="23">
        <f>(Janeiro!J26)-H26</f>
        <v>44935</v>
      </c>
    </row>
    <row r="27" spans="1:10" ht="13.5" customHeight="1" x14ac:dyDescent="0.25">
      <c r="A27" s="35" t="s">
        <v>86</v>
      </c>
      <c r="B27" s="31" t="s">
        <v>87</v>
      </c>
      <c r="C27" s="31" t="s">
        <v>101</v>
      </c>
      <c r="D27" s="37" t="s">
        <v>85</v>
      </c>
      <c r="E27" s="5">
        <v>45237</v>
      </c>
      <c r="F27" s="23">
        <v>54054</v>
      </c>
      <c r="G27" s="23">
        <v>54054</v>
      </c>
      <c r="H27" s="28">
        <v>4510.5</v>
      </c>
      <c r="I27" s="22">
        <v>45323</v>
      </c>
      <c r="J27" s="23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4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opLeftCell="B1" workbookViewId="0">
      <selection activeCell="H20" sqref="H20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110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114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45352</v>
      </c>
      <c r="J5" s="26">
        <f>(Fevereiro!J5)-H5</f>
        <v>12704.820000000002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45352</v>
      </c>
      <c r="J6" s="26">
        <f>(Fevereiro!J6)-H6</f>
        <v>81565.899999999994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45352</v>
      </c>
      <c r="J7" s="26">
        <f>(Fevereiro!J7)-H7</f>
        <v>940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69</v>
      </c>
      <c r="E8" s="5">
        <v>44041</v>
      </c>
      <c r="F8" s="23">
        <v>60072</v>
      </c>
      <c r="G8" s="23">
        <v>60072</v>
      </c>
      <c r="H8" s="23">
        <v>2544.87</v>
      </c>
      <c r="I8" s="22">
        <v>45352</v>
      </c>
      <c r="J8" s="26">
        <f>(Fevereiro!J8)-H8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70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45352</v>
      </c>
      <c r="J9" s="26">
        <f>(Fevereiro!J9)-H9</f>
        <v>32143.319999999996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71</v>
      </c>
      <c r="E10" s="5">
        <v>44586</v>
      </c>
      <c r="F10" s="23">
        <v>36414</v>
      </c>
      <c r="G10" s="23">
        <v>36414</v>
      </c>
      <c r="H10" s="28">
        <v>2037.68</v>
      </c>
      <c r="I10" s="22">
        <v>45352</v>
      </c>
      <c r="J10" s="26">
        <f>(Fevereiro!J10)-H10</f>
        <v>28560.949999999997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73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45352</v>
      </c>
      <c r="J11" s="26">
        <f>(Fevereiro!J11)-H11</f>
        <v>116853.66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74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45352</v>
      </c>
      <c r="J12" s="26">
        <f>(Fevereiro!J12)-H12</f>
        <v>247724.85000000003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75</v>
      </c>
      <c r="E13" s="5">
        <v>44835</v>
      </c>
      <c r="F13" s="6">
        <v>585412.56000000006</v>
      </c>
      <c r="G13" s="23">
        <v>16261.46</v>
      </c>
      <c r="H13" s="28">
        <v>14988.08</v>
      </c>
      <c r="I13" s="22">
        <v>45352</v>
      </c>
      <c r="J13" s="26">
        <f>(Fevereiro!J13)-H13</f>
        <v>391408.13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76</v>
      </c>
      <c r="E14" s="8">
        <v>45133</v>
      </c>
      <c r="F14" s="23">
        <v>11913072</v>
      </c>
      <c r="G14" s="29">
        <v>11913072</v>
      </c>
      <c r="H14" s="28">
        <v>575861</v>
      </c>
      <c r="I14" s="22">
        <v>45352</v>
      </c>
      <c r="J14" s="23">
        <f>(Fevereiro!J14)-H14</f>
        <v>10142676.23</v>
      </c>
    </row>
    <row r="15" spans="1:10" x14ac:dyDescent="0.25">
      <c r="A15" s="35" t="s">
        <v>72</v>
      </c>
      <c r="B15" s="31" t="s">
        <v>31</v>
      </c>
      <c r="C15" s="31" t="s">
        <v>60</v>
      </c>
      <c r="D15" s="38" t="s">
        <v>77</v>
      </c>
      <c r="E15" s="5">
        <v>45043</v>
      </c>
      <c r="F15" s="23">
        <v>1013664.24</v>
      </c>
      <c r="G15" s="23">
        <v>1013664.24</v>
      </c>
      <c r="H15" s="28">
        <v>25941.4</v>
      </c>
      <c r="I15" s="22">
        <v>45352</v>
      </c>
      <c r="J15" s="23">
        <f>(Fevereiro!J15)-H15</f>
        <v>394818.05</v>
      </c>
    </row>
    <row r="16" spans="1:10" ht="13.5" customHeight="1" x14ac:dyDescent="0.25">
      <c r="A16" s="35" t="s">
        <v>106</v>
      </c>
      <c r="B16" s="31" t="s">
        <v>32</v>
      </c>
      <c r="C16" s="31" t="s">
        <v>61</v>
      </c>
      <c r="D16" s="39" t="s">
        <v>107</v>
      </c>
      <c r="E16" s="5">
        <v>45175</v>
      </c>
      <c r="F16" s="23">
        <v>33908.160000000003</v>
      </c>
      <c r="G16" s="23">
        <v>33908.160000000003</v>
      </c>
      <c r="H16" s="28">
        <v>2398.12</v>
      </c>
      <c r="I16" s="22">
        <v>45352</v>
      </c>
      <c r="J16" s="23">
        <f>(Fevereiro!J17)-H16</f>
        <v>20972.819999999996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107</v>
      </c>
      <c r="E17" s="5">
        <v>45175</v>
      </c>
      <c r="F17" s="23">
        <v>1110492.24</v>
      </c>
      <c r="G17" s="23">
        <v>1110492.24</v>
      </c>
      <c r="H17" s="28">
        <v>84622.52</v>
      </c>
      <c r="I17" s="22">
        <v>45352</v>
      </c>
      <c r="J17" s="23">
        <f>(Fevereiro!J18)-H17</f>
        <v>680555.63</v>
      </c>
    </row>
    <row r="18" spans="1:10" ht="13.5" customHeight="1" x14ac:dyDescent="0.25">
      <c r="A18" s="35" t="s">
        <v>102</v>
      </c>
      <c r="B18" s="31" t="s">
        <v>103</v>
      </c>
      <c r="C18" s="31" t="s">
        <v>104</v>
      </c>
      <c r="D18" s="37" t="s">
        <v>105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45352</v>
      </c>
      <c r="J18" s="23">
        <f>(Fevereiro!J19)-H18</f>
        <v>42000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78</v>
      </c>
      <c r="E19" s="5">
        <v>45104</v>
      </c>
      <c r="F19" s="23">
        <v>1348034.4</v>
      </c>
      <c r="G19" s="23">
        <v>1348034.4</v>
      </c>
      <c r="H19" s="28">
        <v>224672.4</v>
      </c>
      <c r="I19" s="22">
        <v>45352</v>
      </c>
      <c r="J19" s="23">
        <f>(Fevereiro!J20)-H19</f>
        <v>674017.20000000007</v>
      </c>
    </row>
    <row r="20" spans="1:10" ht="13.5" customHeight="1" x14ac:dyDescent="0.25">
      <c r="A20" s="35" t="s">
        <v>37</v>
      </c>
      <c r="B20" s="31" t="s">
        <v>38</v>
      </c>
      <c r="C20" s="31" t="s">
        <v>119</v>
      </c>
      <c r="D20" s="37" t="s">
        <v>79</v>
      </c>
      <c r="E20" s="5">
        <v>45107</v>
      </c>
      <c r="F20" s="23">
        <v>49431.48</v>
      </c>
      <c r="G20" s="23">
        <v>49431.48</v>
      </c>
      <c r="H20" s="28">
        <v>3865.92</v>
      </c>
      <c r="I20" s="22">
        <v>45352</v>
      </c>
      <c r="J20" s="23">
        <f>(Fevereiro!J21)-H20</f>
        <v>37833.660000000003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757</v>
      </c>
      <c r="I21" s="22">
        <v>45352</v>
      </c>
      <c r="J21" s="23">
        <f>(Fevereiro!J22)-H21</f>
        <v>22595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80</v>
      </c>
      <c r="E22" s="5">
        <v>45169</v>
      </c>
      <c r="F22" s="23">
        <v>1339449.6000000001</v>
      </c>
      <c r="G22" s="23">
        <v>1339449.6000000001</v>
      </c>
      <c r="H22" s="28">
        <f>9307.28+11270+616</f>
        <v>21193.279999999999</v>
      </c>
      <c r="I22" s="22">
        <v>45352</v>
      </c>
      <c r="J22" s="23">
        <f>(Fevereiro!J23)-H22</f>
        <v>1311627.1900000002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101</v>
      </c>
      <c r="D23" s="37" t="s">
        <v>82</v>
      </c>
      <c r="E23" s="5">
        <v>45351</v>
      </c>
      <c r="F23" s="23">
        <v>20217.599999999999</v>
      </c>
      <c r="G23" s="23">
        <v>20217.599999999999</v>
      </c>
      <c r="H23" s="28">
        <v>0</v>
      </c>
      <c r="I23" s="22">
        <v>45352</v>
      </c>
      <c r="J23" s="23">
        <f>(Fevereiro!J24)-H23</f>
        <v>20217.599999999999</v>
      </c>
    </row>
    <row r="24" spans="1:10" ht="13.5" customHeight="1" x14ac:dyDescent="0.25">
      <c r="A24" s="35" t="s">
        <v>48</v>
      </c>
      <c r="B24" s="31" t="s">
        <v>49</v>
      </c>
      <c r="C24" s="31" t="s">
        <v>117</v>
      </c>
      <c r="D24" s="37" t="s">
        <v>118</v>
      </c>
      <c r="E24" s="5">
        <v>45079</v>
      </c>
      <c r="F24" s="23">
        <v>6792000</v>
      </c>
      <c r="G24" s="23">
        <v>6792000</v>
      </c>
      <c r="H24" s="28">
        <v>6075.83</v>
      </c>
      <c r="I24" s="22">
        <v>45352</v>
      </c>
      <c r="J24" s="23">
        <f>(Fevereiro!J25)-H24</f>
        <v>6781304.4100000001</v>
      </c>
    </row>
    <row r="25" spans="1:10" ht="13.5" customHeight="1" x14ac:dyDescent="0.25">
      <c r="A25" s="35" t="s">
        <v>95</v>
      </c>
      <c r="B25" s="31" t="s">
        <v>96</v>
      </c>
      <c r="C25" s="31" t="s">
        <v>101</v>
      </c>
      <c r="D25" s="37" t="s">
        <v>84</v>
      </c>
      <c r="E25" s="5">
        <v>44952</v>
      </c>
      <c r="F25" s="23">
        <v>2640</v>
      </c>
      <c r="G25" s="23">
        <v>2640</v>
      </c>
      <c r="H25" s="24">
        <v>110</v>
      </c>
      <c r="I25" s="22">
        <v>45352</v>
      </c>
      <c r="J25" s="23">
        <f>(Fevereiro!J26)-H25</f>
        <v>44825</v>
      </c>
    </row>
    <row r="26" spans="1:10" ht="13.5" customHeight="1" x14ac:dyDescent="0.25">
      <c r="A26" s="35" t="s">
        <v>86</v>
      </c>
      <c r="B26" s="31" t="s">
        <v>87</v>
      </c>
      <c r="C26" s="31" t="s">
        <v>101</v>
      </c>
      <c r="D26" s="37" t="s">
        <v>85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45352</v>
      </c>
      <c r="J26" s="23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0" sqref="J20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114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1274</v>
      </c>
      <c r="I5" s="22">
        <v>45383</v>
      </c>
      <c r="J5" s="26">
        <f>(Março!J5)-H5</f>
        <v>11430.820000000002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45383</v>
      </c>
      <c r="J6" s="26">
        <f>(Março!J6)-H6</f>
        <v>71789.599999999991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45383</v>
      </c>
      <c r="J7" s="26">
        <f>(Março!J7)-H7</f>
        <v>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69</v>
      </c>
      <c r="E8" s="5">
        <v>44041</v>
      </c>
      <c r="F8" s="23">
        <v>60072</v>
      </c>
      <c r="G8" s="23">
        <v>60072</v>
      </c>
      <c r="H8" s="23">
        <v>0</v>
      </c>
      <c r="I8" s="22">
        <v>45383</v>
      </c>
      <c r="J8" s="26">
        <f>(Março!J8)-H8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70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45383</v>
      </c>
      <c r="J9" s="26">
        <f>(Março!J9)-H9</f>
        <v>28571.839999999997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71</v>
      </c>
      <c r="E10" s="5">
        <v>44586</v>
      </c>
      <c r="F10" s="23">
        <v>36414</v>
      </c>
      <c r="G10" s="23">
        <v>36414</v>
      </c>
      <c r="H10" s="28">
        <v>1978.13</v>
      </c>
      <c r="I10" s="22">
        <v>45383</v>
      </c>
      <c r="J10" s="26">
        <f>(Março!J10)-H10</f>
        <v>26582.819999999996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73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45383</v>
      </c>
      <c r="J11" s="26">
        <f>(Março!J11)-H11</f>
        <v>111659.01000000001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74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45383</v>
      </c>
      <c r="J12" s="26">
        <f>(Março!J12)-H12</f>
        <v>237323.89000000004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75</v>
      </c>
      <c r="E13" s="5">
        <v>44835</v>
      </c>
      <c r="F13" s="6">
        <v>585412.56000000006</v>
      </c>
      <c r="G13" s="23">
        <v>16261.46</v>
      </c>
      <c r="H13" s="28">
        <v>31656.1</v>
      </c>
      <c r="I13" s="22">
        <v>45383</v>
      </c>
      <c r="J13" s="26">
        <f>(Março!J13)-H13</f>
        <v>359752.03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76</v>
      </c>
      <c r="E14" s="8">
        <v>45133</v>
      </c>
      <c r="F14" s="23">
        <v>11913072</v>
      </c>
      <c r="G14" s="29">
        <v>11913072</v>
      </c>
      <c r="H14" s="28">
        <v>280101</v>
      </c>
      <c r="I14" s="22">
        <v>45383</v>
      </c>
      <c r="J14" s="23">
        <f>(Março!J14)-H14</f>
        <v>9862575.2300000004</v>
      </c>
    </row>
    <row r="15" spans="1:10" x14ac:dyDescent="0.25">
      <c r="A15" s="35" t="s">
        <v>72</v>
      </c>
      <c r="B15" s="31" t="s">
        <v>31</v>
      </c>
      <c r="C15" s="31" t="s">
        <v>60</v>
      </c>
      <c r="D15" s="38" t="s">
        <v>77</v>
      </c>
      <c r="E15" s="5">
        <v>45043</v>
      </c>
      <c r="F15" s="23">
        <v>1013664.24</v>
      </c>
      <c r="G15" s="23">
        <v>1013664.24</v>
      </c>
      <c r="H15" s="28">
        <v>25509.86</v>
      </c>
      <c r="I15" s="22">
        <v>45383</v>
      </c>
      <c r="J15" s="23">
        <f>(Março!J15)-H15</f>
        <v>369308.19</v>
      </c>
    </row>
    <row r="16" spans="1:10" ht="13.5" customHeight="1" x14ac:dyDescent="0.25">
      <c r="A16" s="35" t="s">
        <v>106</v>
      </c>
      <c r="B16" s="31" t="s">
        <v>32</v>
      </c>
      <c r="C16" s="31" t="s">
        <v>61</v>
      </c>
      <c r="D16" s="39" t="s">
        <v>107</v>
      </c>
      <c r="E16" s="5">
        <v>45175</v>
      </c>
      <c r="F16" s="23">
        <v>33908.160000000003</v>
      </c>
      <c r="G16" s="23">
        <v>33908.160000000003</v>
      </c>
      <c r="H16" s="28">
        <v>2500</v>
      </c>
      <c r="I16" s="22">
        <v>45383</v>
      </c>
      <c r="J16" s="23">
        <f>(Março!J16)-H16</f>
        <v>18472.819999999996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107</v>
      </c>
      <c r="E17" s="5">
        <v>45175</v>
      </c>
      <c r="F17" s="23">
        <v>1110492.24</v>
      </c>
      <c r="G17" s="23">
        <v>1110492.24</v>
      </c>
      <c r="H17" s="28">
        <v>83182.759999999995</v>
      </c>
      <c r="I17" s="22">
        <v>45383</v>
      </c>
      <c r="J17" s="23">
        <f>(Março!J17)-H17</f>
        <v>597372.87</v>
      </c>
    </row>
    <row r="18" spans="1:10" ht="13.5" customHeight="1" x14ac:dyDescent="0.25">
      <c r="A18" s="35" t="s">
        <v>102</v>
      </c>
      <c r="B18" s="31" t="s">
        <v>103</v>
      </c>
      <c r="C18" s="31" t="s">
        <v>104</v>
      </c>
      <c r="D18" s="37" t="s">
        <v>105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45383</v>
      </c>
      <c r="J18" s="23">
        <f>(Março!J18)-H18</f>
        <v>28000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78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45383</v>
      </c>
      <c r="J19" s="23">
        <f>(Março!J19)-H19</f>
        <v>561681.00000000012</v>
      </c>
    </row>
    <row r="20" spans="1:10" ht="13.5" customHeight="1" x14ac:dyDescent="0.25">
      <c r="A20" s="35" t="s">
        <v>37</v>
      </c>
      <c r="B20" s="31" t="s">
        <v>38</v>
      </c>
      <c r="C20" s="31" t="s">
        <v>119</v>
      </c>
      <c r="D20" s="37" t="s">
        <v>79</v>
      </c>
      <c r="E20" s="5">
        <v>45107</v>
      </c>
      <c r="F20" s="23">
        <v>49431.48</v>
      </c>
      <c r="G20" s="23">
        <v>49431.48</v>
      </c>
      <c r="H20" s="28">
        <v>3865.95</v>
      </c>
      <c r="I20" s="22">
        <v>45383</v>
      </c>
      <c r="J20" s="23">
        <f>(Março!J20)-H20</f>
        <v>33967.710000000006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45383</v>
      </c>
      <c r="J21" s="23">
        <f>(Março!J21)-H21</f>
        <v>22178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80</v>
      </c>
      <c r="E22" s="5">
        <v>45169</v>
      </c>
      <c r="F22" s="23">
        <v>1339449.6000000001</v>
      </c>
      <c r="G22" s="23">
        <v>1339449.6000000001</v>
      </c>
      <c r="H22" s="28">
        <v>616</v>
      </c>
      <c r="I22" s="22">
        <v>45383</v>
      </c>
      <c r="J22" s="23">
        <f>(Março!J22)-H22</f>
        <v>1311011.1900000002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101</v>
      </c>
      <c r="D23" s="37" t="s">
        <v>82</v>
      </c>
      <c r="E23" s="5">
        <v>45351</v>
      </c>
      <c r="F23" s="23">
        <v>20217.599999999999</v>
      </c>
      <c r="G23" s="23">
        <v>20217.599999999999</v>
      </c>
      <c r="H23" s="28">
        <v>1549.97</v>
      </c>
      <c r="I23" s="22">
        <v>45383</v>
      </c>
      <c r="J23" s="23">
        <f>(Março!J23)-H23</f>
        <v>18667.629999999997</v>
      </c>
    </row>
    <row r="24" spans="1:10" ht="13.5" customHeight="1" x14ac:dyDescent="0.25">
      <c r="A24" s="35" t="s">
        <v>48</v>
      </c>
      <c r="B24" s="31" t="s">
        <v>49</v>
      </c>
      <c r="C24" s="31" t="s">
        <v>117</v>
      </c>
      <c r="D24" s="37" t="s">
        <v>118</v>
      </c>
      <c r="E24" s="5">
        <v>45079</v>
      </c>
      <c r="F24" s="23">
        <v>6792000</v>
      </c>
      <c r="G24" s="23">
        <v>6792000</v>
      </c>
      <c r="H24" s="28">
        <v>8935.99</v>
      </c>
      <c r="I24" s="22">
        <v>45383</v>
      </c>
      <c r="J24" s="23">
        <f>(Março!J24)-H24</f>
        <v>6772368.4199999999</v>
      </c>
    </row>
    <row r="25" spans="1:10" ht="13.5" customHeight="1" x14ac:dyDescent="0.25">
      <c r="A25" s="35" t="s">
        <v>95</v>
      </c>
      <c r="B25" s="31" t="s">
        <v>96</v>
      </c>
      <c r="C25" s="31" t="s">
        <v>101</v>
      </c>
      <c r="D25" s="37" t="s">
        <v>84</v>
      </c>
      <c r="E25" s="5">
        <v>44952</v>
      </c>
      <c r="F25" s="23">
        <v>2640</v>
      </c>
      <c r="G25" s="23">
        <v>2640</v>
      </c>
      <c r="H25" s="24">
        <v>110</v>
      </c>
      <c r="I25" s="22">
        <v>45383</v>
      </c>
      <c r="J25" s="23">
        <f>(Março!J25)-H25</f>
        <v>44715</v>
      </c>
    </row>
    <row r="26" spans="1:10" ht="13.5" customHeight="1" x14ac:dyDescent="0.25">
      <c r="A26" s="35" t="s">
        <v>86</v>
      </c>
      <c r="B26" s="31" t="s">
        <v>87</v>
      </c>
      <c r="C26" s="31" t="s">
        <v>101</v>
      </c>
      <c r="D26" s="37" t="s">
        <v>85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45383</v>
      </c>
      <c r="J26" s="23">
        <f>(Março!J26)-H26</f>
        <v>31525.5</v>
      </c>
    </row>
    <row r="27" spans="1:10" ht="13.5" customHeight="1" x14ac:dyDescent="0.25">
      <c r="A27" s="35" t="s">
        <v>88</v>
      </c>
      <c r="B27" s="31" t="s">
        <v>89</v>
      </c>
      <c r="C27" s="31" t="s">
        <v>90</v>
      </c>
      <c r="D27" s="37" t="s">
        <v>91</v>
      </c>
      <c r="E27" s="5">
        <v>45408</v>
      </c>
      <c r="F27" s="23">
        <v>43122.720000000001</v>
      </c>
      <c r="G27" s="23">
        <v>43122.720000000001</v>
      </c>
      <c r="H27" s="24">
        <v>0</v>
      </c>
      <c r="I27" s="22">
        <v>45383</v>
      </c>
      <c r="J27" s="23">
        <f>G27-0</f>
        <v>43122.720000000001</v>
      </c>
    </row>
    <row r="28" spans="1:10" ht="13.5" customHeight="1" x14ac:dyDescent="0.25">
      <c r="A28" s="35" t="s">
        <v>93</v>
      </c>
      <c r="B28" s="31" t="s">
        <v>94</v>
      </c>
      <c r="C28" s="31" t="s">
        <v>92</v>
      </c>
      <c r="D28" s="37" t="s">
        <v>91</v>
      </c>
      <c r="E28" s="5">
        <v>45411</v>
      </c>
      <c r="F28" s="23">
        <v>12558</v>
      </c>
      <c r="G28" s="23">
        <v>12558</v>
      </c>
      <c r="H28" s="24">
        <v>0</v>
      </c>
      <c r="I28" s="22">
        <v>45383</v>
      </c>
      <c r="J28" s="23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7" sqref="J27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114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1254.4000000000001</v>
      </c>
      <c r="I5" s="22">
        <v>45413</v>
      </c>
      <c r="J5" s="26">
        <f>(Abril!J5)-H5</f>
        <v>10176.420000000002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45413</v>
      </c>
      <c r="J6" s="26">
        <f>(Abril!J6)-H6</f>
        <v>62013.299999999988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45413</v>
      </c>
      <c r="J7" s="23">
        <f>F7-H7</f>
        <v>10340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69</v>
      </c>
      <c r="E8" s="5">
        <v>44041</v>
      </c>
      <c r="F8" s="23">
        <v>60072</v>
      </c>
      <c r="G8" s="23">
        <v>60072</v>
      </c>
      <c r="H8" s="23">
        <v>0</v>
      </c>
      <c r="I8" s="22">
        <v>45413</v>
      </c>
      <c r="J8" s="23">
        <f>(Abril!J8)-H8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70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45413</v>
      </c>
      <c r="J9" s="23">
        <f>(Abril!J9)-H9</f>
        <v>25000.359999999997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71</v>
      </c>
      <c r="E10" s="5">
        <v>44586</v>
      </c>
      <c r="F10" s="23">
        <v>36414</v>
      </c>
      <c r="G10" s="23">
        <v>36414</v>
      </c>
      <c r="H10" s="28">
        <v>1924.84</v>
      </c>
      <c r="I10" s="22">
        <v>45413</v>
      </c>
      <c r="J10" s="23">
        <f>(Abril!J10)-H10</f>
        <v>24657.979999999996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73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45413</v>
      </c>
      <c r="J11" s="23">
        <f>(Abril!J11)-H11</f>
        <v>106431.69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74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45413</v>
      </c>
      <c r="J12" s="23">
        <f>(Abril!J12)-H12</f>
        <v>226922.93000000005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75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45413</v>
      </c>
      <c r="J13" s="23">
        <f>(Abril!J13)-H13</f>
        <v>343923.98000000004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76</v>
      </c>
      <c r="E14" s="8">
        <v>45133</v>
      </c>
      <c r="F14" s="23">
        <v>11913072</v>
      </c>
      <c r="G14" s="29">
        <v>11913072</v>
      </c>
      <c r="H14" s="28">
        <v>281565.3</v>
      </c>
      <c r="I14" s="22">
        <v>45413</v>
      </c>
      <c r="J14" s="23">
        <f>(Abril!J14)-H14</f>
        <v>9581009.9299999997</v>
      </c>
    </row>
    <row r="15" spans="1:10" x14ac:dyDescent="0.25">
      <c r="A15" s="35" t="s">
        <v>72</v>
      </c>
      <c r="B15" s="31" t="s">
        <v>31</v>
      </c>
      <c r="C15" s="31" t="s">
        <v>60</v>
      </c>
      <c r="D15" s="38" t="s">
        <v>77</v>
      </c>
      <c r="E15" s="5">
        <v>45043</v>
      </c>
      <c r="F15" s="23">
        <v>1013664.24</v>
      </c>
      <c r="G15" s="23">
        <v>1013664.24</v>
      </c>
      <c r="H15" s="28">
        <v>25785.46</v>
      </c>
      <c r="I15" s="22">
        <v>45413</v>
      </c>
      <c r="J15" s="23">
        <f>(Abril!J15)-H15</f>
        <v>343522.73</v>
      </c>
    </row>
    <row r="16" spans="1:10" ht="13.5" customHeight="1" x14ac:dyDescent="0.25">
      <c r="A16" s="35" t="s">
        <v>106</v>
      </c>
      <c r="B16" s="31" t="s">
        <v>32</v>
      </c>
      <c r="C16" s="31" t="s">
        <v>61</v>
      </c>
      <c r="D16" s="39" t="s">
        <v>107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45413</v>
      </c>
      <c r="J16" s="23">
        <f>(Abril!J16)-H16</f>
        <v>16472.819999999996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107</v>
      </c>
      <c r="E17" s="5">
        <v>45175</v>
      </c>
      <c r="F17" s="23">
        <v>1110492.24</v>
      </c>
      <c r="G17" s="23">
        <v>1110492.24</v>
      </c>
      <c r="H17" s="28">
        <v>82340.600000000006</v>
      </c>
      <c r="I17" s="22">
        <v>45413</v>
      </c>
      <c r="J17" s="23">
        <f>(Abril!J17)-H17</f>
        <v>515032.27</v>
      </c>
    </row>
    <row r="18" spans="1:10" ht="13.5" customHeight="1" x14ac:dyDescent="0.25">
      <c r="A18" s="35" t="s">
        <v>102</v>
      </c>
      <c r="B18" s="31" t="s">
        <v>103</v>
      </c>
      <c r="C18" s="31" t="s">
        <v>104</v>
      </c>
      <c r="D18" s="37" t="s">
        <v>105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45413</v>
      </c>
      <c r="J18" s="23">
        <f>(Abril!J18)-H18</f>
        <v>14000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78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45413</v>
      </c>
      <c r="J19" s="23">
        <f>(Abril!J19)-H19</f>
        <v>449344.8000000001</v>
      </c>
    </row>
    <row r="20" spans="1:10" ht="13.5" customHeight="1" x14ac:dyDescent="0.25">
      <c r="A20" s="35" t="s">
        <v>37</v>
      </c>
      <c r="B20" s="31" t="s">
        <v>38</v>
      </c>
      <c r="C20" s="31" t="s">
        <v>119</v>
      </c>
      <c r="D20" s="37" t="s">
        <v>79</v>
      </c>
      <c r="E20" s="5">
        <v>45107</v>
      </c>
      <c r="F20" s="23">
        <v>49431.48</v>
      </c>
      <c r="G20" s="23">
        <v>49431.48</v>
      </c>
      <c r="H20" s="28">
        <v>15463.8</v>
      </c>
      <c r="I20" s="22">
        <v>45413</v>
      </c>
      <c r="J20" s="23">
        <f>(Abril!J20)-H20</f>
        <v>18503.910000000007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45413</v>
      </c>
      <c r="J21" s="23">
        <f>(Abril!J21)-H21</f>
        <v>21761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80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45413</v>
      </c>
      <c r="J22" s="23">
        <f>(Abril!J22)-H22</f>
        <v>1298677.1900000002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101</v>
      </c>
      <c r="D23" s="37" t="s">
        <v>82</v>
      </c>
      <c r="E23" s="5">
        <v>45351</v>
      </c>
      <c r="F23" s="23">
        <v>20217.599999999999</v>
      </c>
      <c r="G23" s="23">
        <v>20217.599999999999</v>
      </c>
      <c r="H23" s="28">
        <v>1583.66</v>
      </c>
      <c r="I23" s="22">
        <v>45413</v>
      </c>
      <c r="J23" s="23">
        <f>(Abril!J23)-H23</f>
        <v>17083.969999999998</v>
      </c>
    </row>
    <row r="24" spans="1:10" ht="13.5" customHeight="1" x14ac:dyDescent="0.25">
      <c r="A24" s="35" t="s">
        <v>48</v>
      </c>
      <c r="B24" s="31" t="s">
        <v>49</v>
      </c>
      <c r="C24" s="31" t="s">
        <v>117</v>
      </c>
      <c r="D24" s="37" t="s">
        <v>118</v>
      </c>
      <c r="E24" s="5">
        <v>45079</v>
      </c>
      <c r="F24" s="23">
        <v>6792000</v>
      </c>
      <c r="G24" s="23">
        <v>6792000</v>
      </c>
      <c r="H24" s="28">
        <v>13129.29</v>
      </c>
      <c r="I24" s="22">
        <v>45413</v>
      </c>
      <c r="J24" s="23">
        <f>(Abril!J24)-H24</f>
        <v>6759239.1299999999</v>
      </c>
    </row>
    <row r="25" spans="1:10" ht="13.5" customHeight="1" x14ac:dyDescent="0.25">
      <c r="A25" s="35" t="s">
        <v>95</v>
      </c>
      <c r="B25" s="31" t="s">
        <v>96</v>
      </c>
      <c r="C25" s="31" t="s">
        <v>101</v>
      </c>
      <c r="D25" s="37" t="s">
        <v>84</v>
      </c>
      <c r="E25" s="5">
        <v>44952</v>
      </c>
      <c r="F25" s="23">
        <v>2640</v>
      </c>
      <c r="G25" s="23">
        <v>2640</v>
      </c>
      <c r="H25" s="24">
        <v>110</v>
      </c>
      <c r="I25" s="22">
        <v>45413</v>
      </c>
      <c r="J25" s="23">
        <f>(Abril!J25)-H25</f>
        <v>44605</v>
      </c>
    </row>
    <row r="26" spans="1:10" ht="13.5" customHeight="1" x14ac:dyDescent="0.25">
      <c r="A26" s="35" t="s">
        <v>86</v>
      </c>
      <c r="B26" s="31" t="s">
        <v>87</v>
      </c>
      <c r="C26" s="31" t="s">
        <v>101</v>
      </c>
      <c r="D26" s="37" t="s">
        <v>85</v>
      </c>
      <c r="E26" s="5">
        <v>45237</v>
      </c>
      <c r="F26" s="23">
        <v>54054</v>
      </c>
      <c r="G26" s="23">
        <v>54054</v>
      </c>
      <c r="H26" s="28">
        <v>4504.5</v>
      </c>
      <c r="I26" s="22">
        <v>45413</v>
      </c>
      <c r="J26" s="23">
        <f>(Abril!J26)-H26</f>
        <v>27021</v>
      </c>
    </row>
    <row r="27" spans="1:10" ht="13.5" customHeight="1" x14ac:dyDescent="0.25">
      <c r="A27" s="35" t="s">
        <v>88</v>
      </c>
      <c r="B27" s="31" t="s">
        <v>89</v>
      </c>
      <c r="C27" s="31" t="s">
        <v>90</v>
      </c>
      <c r="D27" s="37" t="s">
        <v>91</v>
      </c>
      <c r="E27" s="5">
        <v>45408</v>
      </c>
      <c r="F27" s="23">
        <v>43122.720000000001</v>
      </c>
      <c r="G27" s="23">
        <v>43122.720000000001</v>
      </c>
      <c r="H27" s="28">
        <v>0</v>
      </c>
      <c r="I27" s="22">
        <v>45413</v>
      </c>
      <c r="J27" s="23">
        <f>G27-0</f>
        <v>43122.720000000001</v>
      </c>
    </row>
    <row r="28" spans="1:10" ht="13.5" customHeight="1" x14ac:dyDescent="0.25">
      <c r="A28" s="35" t="s">
        <v>93</v>
      </c>
      <c r="B28" s="31" t="s">
        <v>94</v>
      </c>
      <c r="C28" s="31" t="s">
        <v>92</v>
      </c>
      <c r="D28" s="37" t="s">
        <v>91</v>
      </c>
      <c r="E28" s="5">
        <v>45411</v>
      </c>
      <c r="F28" s="23">
        <v>12558</v>
      </c>
      <c r="G28" s="23">
        <v>12558</v>
      </c>
      <c r="H28" s="24">
        <v>0</v>
      </c>
      <c r="I28" s="22">
        <v>45413</v>
      </c>
      <c r="J28" s="23">
        <f>G28-0</f>
        <v>12558</v>
      </c>
    </row>
    <row r="29" spans="1:10" ht="13.5" customHeight="1" x14ac:dyDescent="0.25">
      <c r="A29" s="18"/>
      <c r="B29" s="18"/>
      <c r="C29" s="18"/>
      <c r="D29" s="18"/>
      <c r="E29" s="19"/>
      <c r="F29" s="20"/>
      <c r="G29" s="20"/>
      <c r="H29" s="21"/>
      <c r="I29" s="18"/>
      <c r="J29" s="3"/>
    </row>
    <row r="30" spans="1:10" ht="13.5" customHeight="1" x14ac:dyDescent="0.25">
      <c r="A30" s="18"/>
      <c r="B30" s="18"/>
      <c r="C30" s="18"/>
      <c r="D30" s="18"/>
      <c r="E30" s="19"/>
      <c r="F30" s="20"/>
      <c r="G30" s="20"/>
      <c r="H30" s="21"/>
      <c r="I30" s="18"/>
      <c r="J30" s="3"/>
    </row>
    <row r="31" spans="1:10" ht="13.5" customHeight="1" x14ac:dyDescent="0.25">
      <c r="A31" s="18"/>
      <c r="B31" s="18"/>
      <c r="C31" s="18"/>
      <c r="D31" s="18"/>
      <c r="E31" s="19"/>
      <c r="F31" s="20"/>
      <c r="G31" s="20"/>
      <c r="H31" s="21"/>
      <c r="I31" s="18"/>
      <c r="J31" s="3"/>
    </row>
    <row r="32" spans="1:10" ht="13.5" customHeight="1" x14ac:dyDescent="0.25">
      <c r="A32" s="18"/>
      <c r="B32" s="18"/>
      <c r="C32" s="18"/>
      <c r="D32" s="18"/>
      <c r="E32" s="19"/>
      <c r="F32" s="20"/>
      <c r="G32" s="20"/>
      <c r="H32" s="21"/>
      <c r="I32" s="18"/>
      <c r="J32" s="3"/>
    </row>
    <row r="33" spans="1:10" ht="13.5" customHeight="1" x14ac:dyDescent="0.25">
      <c r="A33" s="18"/>
      <c r="B33" s="18"/>
      <c r="C33" s="18"/>
      <c r="D33" s="18"/>
      <c r="E33" s="19"/>
      <c r="F33" s="20"/>
      <c r="G33" s="20"/>
      <c r="H33" s="21"/>
      <c r="I33" s="18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abSelected="1" workbookViewId="0">
      <selection activeCell="A2" sqref="A2:I2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8" t="s">
        <v>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7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120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66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45444</v>
      </c>
      <c r="J5" s="26">
        <f>(Maio!J5)-H5</f>
        <v>8931.8200000000015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67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45444</v>
      </c>
      <c r="J6" s="26">
        <f>(Maio!J6)-H6</f>
        <v>52236.999999999985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68</v>
      </c>
      <c r="E7" s="5">
        <v>43951</v>
      </c>
      <c r="F7" s="23">
        <v>11280</v>
      </c>
      <c r="G7" s="23">
        <v>11280</v>
      </c>
      <c r="H7" s="23">
        <v>940</v>
      </c>
      <c r="I7" s="22">
        <v>45444</v>
      </c>
      <c r="J7" s="26">
        <f>(Maio!J7)-H7</f>
        <v>9400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69</v>
      </c>
      <c r="E8" s="5">
        <v>44041</v>
      </c>
      <c r="F8" s="23">
        <v>60072</v>
      </c>
      <c r="G8" s="23">
        <v>60072</v>
      </c>
      <c r="H8" s="23">
        <v>0</v>
      </c>
      <c r="I8" s="22">
        <v>45444</v>
      </c>
      <c r="J8" s="26">
        <f>(Maio!J8)-H8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70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45444</v>
      </c>
      <c r="J9" s="26">
        <f>(Maio!J9)-H9</f>
        <v>21428.879999999997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71</v>
      </c>
      <c r="E10" s="5">
        <v>44586</v>
      </c>
      <c r="F10" s="23">
        <v>36414</v>
      </c>
      <c r="G10" s="23">
        <v>36414</v>
      </c>
      <c r="H10" s="28">
        <v>1802.61</v>
      </c>
      <c r="I10" s="22">
        <v>45444</v>
      </c>
      <c r="J10" s="26">
        <f>(Maio!J10)-H10</f>
        <v>22855.369999999995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73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45444</v>
      </c>
      <c r="J11" s="26">
        <f>(Maio!J11)-H11</f>
        <v>101204.37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74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45444</v>
      </c>
      <c r="J12" s="26">
        <f>(Maio!J12)-H12</f>
        <v>216521.97000000006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75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45444</v>
      </c>
      <c r="J13" s="26">
        <f>(Maio!J13)-H13</f>
        <v>328095.93000000005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76</v>
      </c>
      <c r="E14" s="8">
        <v>45133</v>
      </c>
      <c r="F14" s="23">
        <v>11913072</v>
      </c>
      <c r="G14" s="29">
        <v>11913072</v>
      </c>
      <c r="H14" s="28">
        <v>286614.8</v>
      </c>
      <c r="I14" s="22">
        <v>45444</v>
      </c>
      <c r="J14" s="26">
        <f>(Maio!J14)-H14</f>
        <v>9294395.129999999</v>
      </c>
    </row>
    <row r="15" spans="1:10" x14ac:dyDescent="0.25">
      <c r="A15" s="35" t="s">
        <v>72</v>
      </c>
      <c r="B15" s="41" t="s">
        <v>31</v>
      </c>
      <c r="C15" s="41" t="s">
        <v>60</v>
      </c>
      <c r="D15" s="42" t="s">
        <v>77</v>
      </c>
      <c r="E15" s="43">
        <v>45043</v>
      </c>
      <c r="F15" s="44">
        <v>1013664.24</v>
      </c>
      <c r="G15" s="44">
        <v>1013664.24</v>
      </c>
      <c r="H15" s="28">
        <v>53289.56</v>
      </c>
      <c r="I15" s="22">
        <v>45444</v>
      </c>
      <c r="J15" s="26">
        <f>(Maio!J15)-H15</f>
        <v>290233.17</v>
      </c>
    </row>
    <row r="16" spans="1:10" ht="13.5" customHeight="1" x14ac:dyDescent="0.25">
      <c r="A16" s="35" t="s">
        <v>106</v>
      </c>
      <c r="B16" s="31" t="s">
        <v>32</v>
      </c>
      <c r="C16" s="31" t="s">
        <v>61</v>
      </c>
      <c r="D16" s="39" t="s">
        <v>107</v>
      </c>
      <c r="E16" s="5">
        <v>45175</v>
      </c>
      <c r="F16" s="23">
        <v>33908.160000000003</v>
      </c>
      <c r="G16" s="23">
        <v>33908.160000000003</v>
      </c>
      <c r="H16" s="28">
        <v>1860</v>
      </c>
      <c r="I16" s="22">
        <v>45444</v>
      </c>
      <c r="J16" s="26">
        <f>(Maio!J16)-H16</f>
        <v>14612.819999999996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107</v>
      </c>
      <c r="E17" s="5">
        <v>45175</v>
      </c>
      <c r="F17" s="23">
        <v>1110492.24</v>
      </c>
      <c r="G17" s="23">
        <v>1110492.24</v>
      </c>
      <c r="H17" s="28">
        <v>147085.44</v>
      </c>
      <c r="I17" s="22">
        <v>45444</v>
      </c>
      <c r="J17" s="26">
        <f>(Maio!J17)-H17</f>
        <v>367946.83</v>
      </c>
    </row>
    <row r="18" spans="1:10" ht="13.5" customHeight="1" x14ac:dyDescent="0.25">
      <c r="A18" s="35" t="s">
        <v>102</v>
      </c>
      <c r="B18" s="31" t="s">
        <v>103</v>
      </c>
      <c r="C18" s="31" t="s">
        <v>104</v>
      </c>
      <c r="D18" s="37" t="s">
        <v>105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45444</v>
      </c>
      <c r="J18" s="26">
        <f>(Maio!J18)-H18</f>
        <v>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78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45444</v>
      </c>
      <c r="J19" s="26">
        <f>(Maio!J19)-H19</f>
        <v>337008.60000000009</v>
      </c>
    </row>
    <row r="20" spans="1:10" ht="13.5" customHeight="1" x14ac:dyDescent="0.25">
      <c r="A20" s="35" t="s">
        <v>37</v>
      </c>
      <c r="B20" s="31" t="s">
        <v>38</v>
      </c>
      <c r="C20" s="31" t="s">
        <v>119</v>
      </c>
      <c r="D20" s="37" t="s">
        <v>79</v>
      </c>
      <c r="E20" s="5">
        <v>45107</v>
      </c>
      <c r="F20" s="23">
        <v>49431.48</v>
      </c>
      <c r="G20" s="23">
        <v>49431.48</v>
      </c>
      <c r="H20" s="28">
        <v>3865.95</v>
      </c>
      <c r="I20" s="22">
        <v>45444</v>
      </c>
      <c r="J20" s="26">
        <f>(Maio!J20)-H20</f>
        <v>14637.960000000006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45444</v>
      </c>
      <c r="J21" s="26">
        <f>(Maio!J21)-H21</f>
        <v>21344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80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45444</v>
      </c>
      <c r="J22" s="26">
        <f>(Maio!J22)-H22</f>
        <v>1286343.1900000002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81</v>
      </c>
      <c r="E23" s="5">
        <v>45462</v>
      </c>
      <c r="F23" s="23">
        <v>39600</v>
      </c>
      <c r="G23" s="23">
        <v>39600</v>
      </c>
      <c r="H23" s="28">
        <v>0</v>
      </c>
      <c r="I23" s="22">
        <v>45444</v>
      </c>
      <c r="J23" s="23">
        <f>G23-0</f>
        <v>39600</v>
      </c>
    </row>
    <row r="24" spans="1:10" ht="13.5" customHeight="1" x14ac:dyDescent="0.25">
      <c r="A24" s="35" t="s">
        <v>44</v>
      </c>
      <c r="B24" s="31" t="s">
        <v>45</v>
      </c>
      <c r="C24" s="31" t="s">
        <v>101</v>
      </c>
      <c r="D24" s="37" t="s">
        <v>82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45444</v>
      </c>
      <c r="J24" s="23">
        <f>(Maio!J23)-H24</f>
        <v>15500.309999999998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101</v>
      </c>
      <c r="D25" s="40" t="s">
        <v>83</v>
      </c>
      <c r="E25" s="4">
        <v>45449</v>
      </c>
      <c r="F25" s="23">
        <v>4320</v>
      </c>
      <c r="G25" s="23">
        <v>4320</v>
      </c>
      <c r="H25" s="28">
        <v>0</v>
      </c>
      <c r="I25" s="22">
        <v>45444</v>
      </c>
      <c r="J25" s="23">
        <f>G25-0</f>
        <v>4320</v>
      </c>
    </row>
    <row r="26" spans="1:10" ht="13.5" customHeight="1" x14ac:dyDescent="0.25">
      <c r="A26" s="35" t="s">
        <v>48</v>
      </c>
      <c r="B26" s="31" t="s">
        <v>49</v>
      </c>
      <c r="C26" s="31" t="s">
        <v>117</v>
      </c>
      <c r="D26" s="37" t="s">
        <v>118</v>
      </c>
      <c r="E26" s="5">
        <v>45079</v>
      </c>
      <c r="F26" s="23">
        <v>6792000</v>
      </c>
      <c r="G26" s="23">
        <v>6792000</v>
      </c>
      <c r="H26" s="28">
        <v>7920.04</v>
      </c>
      <c r="I26" s="22">
        <v>45444</v>
      </c>
      <c r="J26" s="23">
        <f>(Maio!J24)-H26</f>
        <v>6751319.0899999999</v>
      </c>
    </row>
    <row r="27" spans="1:10" ht="13.5" customHeight="1" x14ac:dyDescent="0.25">
      <c r="A27" s="35" t="s">
        <v>95</v>
      </c>
      <c r="B27" s="31" t="s">
        <v>96</v>
      </c>
      <c r="C27" s="31" t="s">
        <v>101</v>
      </c>
      <c r="D27" s="37" t="s">
        <v>84</v>
      </c>
      <c r="E27" s="5">
        <v>44952</v>
      </c>
      <c r="F27" s="23">
        <v>2640</v>
      </c>
      <c r="G27" s="23">
        <v>2640</v>
      </c>
      <c r="H27" s="24">
        <v>110</v>
      </c>
      <c r="I27" s="22">
        <v>45444</v>
      </c>
      <c r="J27" s="23">
        <f>(Maio!J25)-H27</f>
        <v>44495</v>
      </c>
    </row>
    <row r="28" spans="1:10" ht="13.5" customHeight="1" x14ac:dyDescent="0.25">
      <c r="A28" s="35" t="s">
        <v>86</v>
      </c>
      <c r="B28" s="31" t="s">
        <v>87</v>
      </c>
      <c r="C28" s="31" t="s">
        <v>101</v>
      </c>
      <c r="D28" s="37" t="s">
        <v>85</v>
      </c>
      <c r="E28" s="5">
        <v>45237</v>
      </c>
      <c r="F28" s="23">
        <v>54054</v>
      </c>
      <c r="G28" s="23">
        <v>54054</v>
      </c>
      <c r="H28" s="28">
        <v>4504.5</v>
      </c>
      <c r="I28" s="22">
        <v>45444</v>
      </c>
      <c r="J28" s="23">
        <f>(Maio!J26)-H28</f>
        <v>22516.5</v>
      </c>
    </row>
    <row r="29" spans="1:10" ht="13.5" customHeight="1" x14ac:dyDescent="0.25">
      <c r="A29" s="35" t="s">
        <v>88</v>
      </c>
      <c r="B29" s="31" t="s">
        <v>89</v>
      </c>
      <c r="C29" s="31" t="s">
        <v>90</v>
      </c>
      <c r="D29" s="37" t="s">
        <v>91</v>
      </c>
      <c r="E29" s="5">
        <v>45408</v>
      </c>
      <c r="F29" s="23">
        <v>43122.720000000001</v>
      </c>
      <c r="G29" s="23">
        <v>43122.720000000001</v>
      </c>
      <c r="H29" s="28">
        <v>3720.95</v>
      </c>
      <c r="I29" s="22">
        <v>45444</v>
      </c>
      <c r="J29" s="23">
        <f>(Maio!J27)-H29</f>
        <v>39401.770000000004</v>
      </c>
    </row>
    <row r="30" spans="1:10" ht="13.5" customHeight="1" x14ac:dyDescent="0.25">
      <c r="A30" s="35" t="s">
        <v>93</v>
      </c>
      <c r="B30" s="31" t="s">
        <v>94</v>
      </c>
      <c r="C30" s="31" t="s">
        <v>92</v>
      </c>
      <c r="D30" s="37" t="s">
        <v>91</v>
      </c>
      <c r="E30" s="5">
        <v>45411</v>
      </c>
      <c r="F30" s="23">
        <v>12558</v>
      </c>
      <c r="G30" s="23">
        <v>12558</v>
      </c>
      <c r="H30" s="28">
        <v>885.5</v>
      </c>
      <c r="I30" s="22">
        <v>45444</v>
      </c>
      <c r="J30" s="23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Março</vt:lpstr>
      <vt:lpstr>Abril</vt:lpstr>
      <vt:lpstr>Maio</vt:lpstr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2024-08-07T13:47:59Z</dcterms:modified>
</cp:coreProperties>
</file>