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 activeTab="2"/>
  </bookViews>
  <sheets>
    <sheet name="Janeiro" sheetId="1" r:id="rId1"/>
    <sheet name="Fevereiro" sheetId="2" r:id="rId2"/>
    <sheet name="Março" sheetId="3" r:id="rId3"/>
  </sheets>
  <calcPr calcId="145621"/>
</workbook>
</file>

<file path=xl/calcChain.xml><?xml version="1.0" encoding="utf-8"?>
<calcChain xmlns="http://schemas.openxmlformats.org/spreadsheetml/2006/main">
  <c r="J21" i="1" l="1"/>
  <c r="J24" i="1"/>
  <c r="J24" i="2"/>
  <c r="J23" i="3" s="1"/>
  <c r="J25" i="2"/>
  <c r="J24" i="3"/>
  <c r="J21" i="3"/>
  <c r="J22" i="3"/>
  <c r="J25" i="3"/>
  <c r="J26" i="3"/>
  <c r="J17" i="3"/>
  <c r="J11" i="3"/>
  <c r="J12" i="3"/>
  <c r="J13" i="3"/>
  <c r="J12" i="2"/>
  <c r="J13" i="2"/>
  <c r="J19" i="3" l="1"/>
  <c r="J17" i="2"/>
  <c r="J16" i="3" s="1"/>
  <c r="J18" i="2"/>
  <c r="J20" i="2"/>
  <c r="J21" i="2"/>
  <c r="J20" i="3" s="1"/>
  <c r="J26" i="2"/>
  <c r="J15" i="3"/>
  <c r="J11" i="2"/>
  <c r="J16" i="2" l="1"/>
  <c r="J5" i="2" l="1"/>
  <c r="J14" i="3"/>
  <c r="J27" i="2"/>
  <c r="J23" i="2"/>
  <c r="J22" i="2"/>
  <c r="J14" i="2"/>
  <c r="J15" i="2"/>
  <c r="J15" i="1"/>
  <c r="J16" i="1" l="1"/>
  <c r="J17" i="1"/>
  <c r="J18" i="1"/>
  <c r="J19" i="1"/>
  <c r="J19" i="2" s="1"/>
  <c r="J18" i="3" s="1"/>
  <c r="H22" i="3"/>
  <c r="J23" i="1"/>
  <c r="J22" i="1"/>
  <c r="J20" i="1"/>
  <c r="J25" i="1"/>
  <c r="J14" i="1"/>
  <c r="J13" i="1"/>
  <c r="J12" i="1"/>
  <c r="J11" i="1"/>
  <c r="J26" i="1" l="1"/>
  <c r="J10" i="1"/>
  <c r="J10" i="2" s="1"/>
  <c r="J10" i="3" s="1"/>
  <c r="J9" i="1"/>
  <c r="J9" i="2" s="1"/>
  <c r="J9" i="3" s="1"/>
  <c r="J8" i="2"/>
  <c r="J8" i="3" s="1"/>
  <c r="J7" i="2"/>
  <c r="J7" i="3" s="1"/>
  <c r="J6" i="2"/>
  <c r="J6" i="3" s="1"/>
  <c r="J5" i="3"/>
</calcChain>
</file>

<file path=xl/sharedStrings.xml><?xml version="1.0" encoding="utf-8"?>
<sst xmlns="http://schemas.openxmlformats.org/spreadsheetml/2006/main" count="307" uniqueCount="104">
  <si>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</si>
  <si>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</si>
  <si>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</si>
  <si>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</si>
  <si>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</si>
  <si>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</si>
  <si>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</si>
  <si>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</si>
  <si>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</si>
  <si>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</si>
  <si>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</si>
  <si>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</si>
  <si>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</si>
  <si>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</si>
  <si>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</si>
  <si>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</si>
  <si>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</si>
  <si>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</si>
  <si>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</si>
  <si>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</si>
  <si>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</si>
  <si>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</si>
  <si>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</si>
  <si>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</si>
  <si>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</si>
  <si>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</si>
  <si>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</si>
  <si>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</si>
  <si>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</si>
  <si>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</si>
  <si>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</si>
  <si>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</si>
  <si>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</si>
  <si>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</si>
  <si>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</si>
  <si>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</si>
  <si>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</si>
  <si>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</si>
  <si>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</si>
  <si>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</si>
  <si>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</si>
  <si>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</si>
  <si>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KURICA AMBIENTAL S.A.</t>
  </si>
  <si>
    <t>07.706.588/0002-23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</si>
  <si>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</si>
  <si>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</si>
  <si>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</si>
  <si>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</si>
  <si>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</si>
  <si>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</si>
  <si>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</si>
  <si>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</si>
  <si>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</si>
  <si>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</si>
  <si>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</si>
  <si>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</si>
  <si>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</si>
  <si>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</si>
  <si>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</si>
  <si>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</si>
  <si>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</si>
  <si>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</si>
  <si>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</si>
  <si>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</si>
  <si>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</si>
  <si>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</si>
  <si>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</si>
  <si>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</si>
  <si>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</si>
  <si>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</si>
  <si>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</si>
  <si>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</si>
  <si>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</si>
  <si>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</si>
  <si>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</si>
  <si>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</si>
  <si>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nos seriços de coleta de resíduos sólidos, bem como transporte, tratamento e/ou disposição adequada de resíduos, co a disponibilização de container para armazenamento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</si>
  <si>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</si>
  <si>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</si>
  <si>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</si>
  <si>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</si>
  <si>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</si>
  <si>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</si>
  <si>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</si>
  <si>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</si>
  <si>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</si>
  <si>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</si>
  <si>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</si>
  <si>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</si>
  <si>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</si>
  <si>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</si>
  <si>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</si>
  <si>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</si>
  <si>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</si>
  <si>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</si>
  <si>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</si>
  <si>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01/03/2024 a 31/03/2024</t>
  </si>
  <si>
    <t>Saldo Remanscenete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</si>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</sst>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14" fontId="16" fillId="0" borderId="11" xfId="0" applyNumberFormat="1" applyFont="1" applyBorder="1" applyAlignment="1">
      <alignment horizontal="left" vertical="center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zoomScaleNormal="100" zoomScaleSheetLayoutView="90" workbookViewId="0">
      <selection activeCell="J21" sqref="J21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3" t="s">
        <v>9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17" t="s">
        <v>94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99</v>
      </c>
      <c r="H4" s="15" t="s">
        <v>6</v>
      </c>
      <c r="I4" s="14" t="s">
        <v>7</v>
      </c>
      <c r="J4" s="14" t="s">
        <v>97</v>
      </c>
    </row>
    <row r="5" spans="1:10" x14ac:dyDescent="0.25">
      <c r="A5" s="30" t="s">
        <v>11</v>
      </c>
      <c r="B5" s="27" t="s">
        <v>12</v>
      </c>
      <c r="C5" s="27" t="s">
        <v>46</v>
      </c>
      <c r="D5" s="34" t="s">
        <v>61</v>
      </c>
      <c r="E5" s="21">
        <v>43728</v>
      </c>
      <c r="F5" s="22">
        <v>23506.799999999999</v>
      </c>
      <c r="G5" s="22">
        <v>23506.799999999999</v>
      </c>
      <c r="H5" s="23">
        <v>1264.2</v>
      </c>
      <c r="I5" s="18">
        <v>45292</v>
      </c>
      <c r="J5" s="22">
        <v>15272.42</v>
      </c>
    </row>
    <row r="6" spans="1:10" x14ac:dyDescent="0.25">
      <c r="A6" s="31" t="s">
        <v>13</v>
      </c>
      <c r="B6" s="27" t="s">
        <v>14</v>
      </c>
      <c r="C6" s="27" t="s">
        <v>47</v>
      </c>
      <c r="D6" s="32" t="s">
        <v>62</v>
      </c>
      <c r="E6" s="21">
        <v>43745</v>
      </c>
      <c r="F6" s="22">
        <v>150000</v>
      </c>
      <c r="G6" s="22">
        <v>150000</v>
      </c>
      <c r="H6" s="23">
        <v>9776.2999999999993</v>
      </c>
      <c r="I6" s="18">
        <v>45292</v>
      </c>
      <c r="J6" s="22">
        <v>101118.5</v>
      </c>
    </row>
    <row r="7" spans="1:10" ht="13.5" customHeight="1" x14ac:dyDescent="0.25">
      <c r="A7" s="31" t="s">
        <v>15</v>
      </c>
      <c r="B7" s="27" t="s">
        <v>16</v>
      </c>
      <c r="C7" s="27" t="s">
        <v>48</v>
      </c>
      <c r="D7" s="26" t="s">
        <v>63</v>
      </c>
      <c r="E7" s="5">
        <v>43951</v>
      </c>
      <c r="F7" s="19">
        <v>11280</v>
      </c>
      <c r="G7" s="19">
        <v>11280</v>
      </c>
      <c r="H7" s="19">
        <v>940</v>
      </c>
      <c r="I7" s="18">
        <v>45292</v>
      </c>
      <c r="J7" s="19">
        <v>2820</v>
      </c>
    </row>
    <row r="8" spans="1:10" ht="13.5" customHeight="1" x14ac:dyDescent="0.25">
      <c r="A8" s="31" t="s">
        <v>17</v>
      </c>
      <c r="B8" s="27" t="s">
        <v>18</v>
      </c>
      <c r="C8" s="27" t="s">
        <v>49</v>
      </c>
      <c r="D8" s="26" t="s">
        <v>64</v>
      </c>
      <c r="E8" s="5">
        <v>44041</v>
      </c>
      <c r="F8" s="19">
        <v>60072</v>
      </c>
      <c r="G8" s="19">
        <v>60072</v>
      </c>
      <c r="H8" s="19">
        <v>2438.86</v>
      </c>
      <c r="I8" s="18">
        <v>45292</v>
      </c>
      <c r="J8" s="19">
        <v>6651.8</v>
      </c>
    </row>
    <row r="9" spans="1:10" ht="13.5" customHeight="1" x14ac:dyDescent="0.25">
      <c r="A9" s="31" t="s">
        <v>19</v>
      </c>
      <c r="B9" s="27" t="s">
        <v>20</v>
      </c>
      <c r="C9" s="27" t="s">
        <v>50</v>
      </c>
      <c r="D9" s="26" t="s">
        <v>65</v>
      </c>
      <c r="E9" s="5">
        <v>44482</v>
      </c>
      <c r="F9" s="19">
        <v>42857.760000000002</v>
      </c>
      <c r="G9" s="19">
        <v>42857.760000000002</v>
      </c>
      <c r="H9" s="19">
        <v>3571.48</v>
      </c>
      <c r="I9" s="18">
        <v>45292</v>
      </c>
      <c r="J9" s="19">
        <f>F9-H9</f>
        <v>39286.28</v>
      </c>
    </row>
    <row r="10" spans="1:10" ht="13.5" customHeight="1" x14ac:dyDescent="0.25">
      <c r="A10" s="31" t="s">
        <v>21</v>
      </c>
      <c r="B10" s="28" t="s">
        <v>22</v>
      </c>
      <c r="C10" s="27" t="s">
        <v>51</v>
      </c>
      <c r="D10" s="26" t="s">
        <v>66</v>
      </c>
      <c r="E10" s="5">
        <v>44586</v>
      </c>
      <c r="F10" s="19">
        <v>36414</v>
      </c>
      <c r="G10" s="19">
        <v>36414</v>
      </c>
      <c r="H10" s="20">
        <v>1924.88</v>
      </c>
      <c r="I10" s="18">
        <v>45292</v>
      </c>
      <c r="J10" s="19">
        <f>34395.1-H10</f>
        <v>32470.219999999998</v>
      </c>
    </row>
    <row r="11" spans="1:10" ht="13.5" customHeight="1" x14ac:dyDescent="0.25">
      <c r="A11" s="31" t="s">
        <v>23</v>
      </c>
      <c r="B11" s="27" t="s">
        <v>24</v>
      </c>
      <c r="C11" s="27" t="s">
        <v>52</v>
      </c>
      <c r="D11" s="26" t="s">
        <v>68</v>
      </c>
      <c r="E11" s="5">
        <v>44755</v>
      </c>
      <c r="F11" s="19">
        <v>212364</v>
      </c>
      <c r="G11" s="19">
        <v>5899</v>
      </c>
      <c r="H11" s="20">
        <v>5194.6499999999996</v>
      </c>
      <c r="I11" s="18">
        <v>45292</v>
      </c>
      <c r="J11" s="19">
        <f>132437.61-H11</f>
        <v>127242.95999999999</v>
      </c>
    </row>
    <row r="12" spans="1:10" ht="13.5" customHeight="1" x14ac:dyDescent="0.25">
      <c r="A12" s="31" t="s">
        <v>25</v>
      </c>
      <c r="B12" s="27" t="s">
        <v>26</v>
      </c>
      <c r="C12" s="27" t="s">
        <v>53</v>
      </c>
      <c r="D12" s="26" t="s">
        <v>69</v>
      </c>
      <c r="E12" s="5">
        <v>44866</v>
      </c>
      <c r="F12" s="6">
        <v>410220</v>
      </c>
      <c r="G12" s="19">
        <v>11395</v>
      </c>
      <c r="H12" s="20">
        <v>9258.67</v>
      </c>
      <c r="I12" s="18">
        <v>45292</v>
      </c>
      <c r="J12" s="19">
        <f>285901.82-H12</f>
        <v>276643.15000000002</v>
      </c>
    </row>
    <row r="13" spans="1:10" ht="13.5" customHeight="1" x14ac:dyDescent="0.25">
      <c r="A13" s="31" t="s">
        <v>27</v>
      </c>
      <c r="B13" s="27" t="s">
        <v>28</v>
      </c>
      <c r="C13" s="27" t="s">
        <v>54</v>
      </c>
      <c r="D13" s="26" t="s">
        <v>70</v>
      </c>
      <c r="E13" s="5">
        <v>44835</v>
      </c>
      <c r="F13" s="6">
        <v>585412.56000000006</v>
      </c>
      <c r="G13" s="19">
        <v>16261.46</v>
      </c>
      <c r="H13" s="20">
        <v>14988.08</v>
      </c>
      <c r="I13" s="18">
        <v>45292</v>
      </c>
      <c r="J13" s="19">
        <f>451360.45-H13</f>
        <v>436372.37</v>
      </c>
    </row>
    <row r="14" spans="1:10" ht="13.5" customHeight="1" x14ac:dyDescent="0.25">
      <c r="A14" s="31" t="s">
        <v>29</v>
      </c>
      <c r="B14" s="27" t="s">
        <v>30</v>
      </c>
      <c r="C14" s="29" t="s">
        <v>55</v>
      </c>
      <c r="D14" s="16" t="s">
        <v>71</v>
      </c>
      <c r="E14" s="8">
        <v>45133</v>
      </c>
      <c r="F14" s="19">
        <v>11913072</v>
      </c>
      <c r="G14" s="25">
        <v>11913072</v>
      </c>
      <c r="H14" s="20">
        <v>276686</v>
      </c>
      <c r="I14" s="18">
        <v>45292</v>
      </c>
      <c r="J14" s="19">
        <f>11274111.65-H14</f>
        <v>10997425.65</v>
      </c>
    </row>
    <row r="15" spans="1:10" ht="13.5" customHeight="1" x14ac:dyDescent="0.25">
      <c r="A15" s="31" t="s">
        <v>83</v>
      </c>
      <c r="B15" s="27" t="s">
        <v>84</v>
      </c>
      <c r="C15" s="29" t="s">
        <v>85</v>
      </c>
      <c r="D15" s="16" t="s">
        <v>86</v>
      </c>
      <c r="E15" s="8">
        <v>45105</v>
      </c>
      <c r="F15" s="19">
        <v>738602.59</v>
      </c>
      <c r="G15" s="19">
        <v>738602.59</v>
      </c>
      <c r="H15" s="20">
        <v>53860.95</v>
      </c>
      <c r="I15" s="18">
        <v>45292</v>
      </c>
      <c r="J15" s="19">
        <f>528481.01-H15</f>
        <v>474620.06</v>
      </c>
    </row>
    <row r="16" spans="1:10" ht="13.5" customHeight="1" x14ac:dyDescent="0.25">
      <c r="A16" s="31" t="s">
        <v>67</v>
      </c>
      <c r="B16" s="27" t="s">
        <v>31</v>
      </c>
      <c r="C16" s="27" t="s">
        <v>56</v>
      </c>
      <c r="D16" s="26" t="s">
        <v>72</v>
      </c>
      <c r="E16" s="5">
        <v>45043</v>
      </c>
      <c r="F16" s="19">
        <v>1013664.24</v>
      </c>
      <c r="G16" s="19">
        <v>1013664.24</v>
      </c>
      <c r="H16" s="20">
        <v>26940.14</v>
      </c>
      <c r="I16" s="18">
        <v>45292</v>
      </c>
      <c r="J16" s="19">
        <f>584852.48-H16</f>
        <v>557912.34</v>
      </c>
    </row>
    <row r="17" spans="1:10" ht="14.25" customHeight="1" x14ac:dyDescent="0.25">
      <c r="A17" s="31" t="s">
        <v>92</v>
      </c>
      <c r="B17" s="27" t="s">
        <v>32</v>
      </c>
      <c r="C17" s="27" t="s">
        <v>57</v>
      </c>
      <c r="D17" s="16" t="s">
        <v>93</v>
      </c>
      <c r="E17" s="5">
        <v>45175</v>
      </c>
      <c r="F17" s="19">
        <v>33908.160000000003</v>
      </c>
      <c r="G17" s="19">
        <v>33908.160000000003</v>
      </c>
      <c r="H17" s="20">
        <v>2770.92</v>
      </c>
      <c r="I17" s="18">
        <v>45292</v>
      </c>
      <c r="J17" s="19">
        <f>28308.51-H17</f>
        <v>25537.589999999997</v>
      </c>
    </row>
    <row r="18" spans="1:10" ht="13.5" customHeight="1" x14ac:dyDescent="0.25">
      <c r="A18" s="31" t="s">
        <v>33</v>
      </c>
      <c r="B18" s="27" t="s">
        <v>34</v>
      </c>
      <c r="C18" s="27" t="s">
        <v>58</v>
      </c>
      <c r="D18" s="16" t="s">
        <v>93</v>
      </c>
      <c r="E18" s="5">
        <v>45175</v>
      </c>
      <c r="F18" s="19">
        <v>1110492.24</v>
      </c>
      <c r="G18" s="19">
        <v>1110492.24</v>
      </c>
      <c r="H18" s="20">
        <v>174491.12</v>
      </c>
      <c r="I18" s="18">
        <v>45292</v>
      </c>
      <c r="J18" s="19">
        <f>1026492.24-H18</f>
        <v>852001.12</v>
      </c>
    </row>
    <row r="19" spans="1:10" ht="13.5" customHeight="1" x14ac:dyDescent="0.25">
      <c r="A19" s="31" t="s">
        <v>88</v>
      </c>
      <c r="B19" s="27" t="s">
        <v>89</v>
      </c>
      <c r="C19" s="27" t="s">
        <v>90</v>
      </c>
      <c r="D19" s="26" t="s">
        <v>91</v>
      </c>
      <c r="E19" s="5">
        <v>45058</v>
      </c>
      <c r="F19" s="19">
        <v>168000</v>
      </c>
      <c r="G19" s="19">
        <v>168000</v>
      </c>
      <c r="H19" s="20">
        <v>14000</v>
      </c>
      <c r="I19" s="18">
        <v>45292</v>
      </c>
      <c r="J19" s="19">
        <f>84000-H19</f>
        <v>70000</v>
      </c>
    </row>
    <row r="20" spans="1:10" ht="13.5" customHeight="1" x14ac:dyDescent="0.25">
      <c r="A20" s="31" t="s">
        <v>35</v>
      </c>
      <c r="B20" s="27" t="s">
        <v>36</v>
      </c>
      <c r="C20" s="27" t="s">
        <v>59</v>
      </c>
      <c r="D20" s="26" t="s">
        <v>73</v>
      </c>
      <c r="E20" s="5">
        <v>45104</v>
      </c>
      <c r="F20" s="19">
        <v>1348034.4</v>
      </c>
      <c r="G20" s="19">
        <v>1348034.4</v>
      </c>
      <c r="H20" s="20">
        <v>112336.2</v>
      </c>
      <c r="I20" s="18">
        <v>45292</v>
      </c>
      <c r="J20" s="19">
        <f>1123362-H20</f>
        <v>1011025.8</v>
      </c>
    </row>
    <row r="21" spans="1:10" ht="13.5" customHeight="1" x14ac:dyDescent="0.25">
      <c r="A21" s="31" t="s">
        <v>37</v>
      </c>
      <c r="B21" s="27" t="s">
        <v>38</v>
      </c>
      <c r="C21" s="27" t="s">
        <v>102</v>
      </c>
      <c r="D21" s="26" t="s">
        <v>74</v>
      </c>
      <c r="E21" s="5">
        <v>45107</v>
      </c>
      <c r="F21" s="19">
        <v>49431.48</v>
      </c>
      <c r="G21" s="19">
        <v>49431.48</v>
      </c>
      <c r="H21" s="20">
        <v>7731.9</v>
      </c>
      <c r="I21" s="18">
        <v>45292</v>
      </c>
      <c r="J21" s="19">
        <f>G21-7731.9</f>
        <v>41699.58</v>
      </c>
    </row>
    <row r="22" spans="1:10" ht="13.5" customHeight="1" x14ac:dyDescent="0.25">
      <c r="A22" s="31" t="s">
        <v>39</v>
      </c>
      <c r="B22" s="27" t="s">
        <v>30</v>
      </c>
      <c r="C22" s="27" t="s">
        <v>41</v>
      </c>
      <c r="D22" s="26" t="s">
        <v>98</v>
      </c>
      <c r="E22" s="5">
        <v>45141</v>
      </c>
      <c r="F22" s="19">
        <v>25020</v>
      </c>
      <c r="G22" s="19">
        <v>25020</v>
      </c>
      <c r="H22" s="20">
        <v>417</v>
      </c>
      <c r="I22" s="18">
        <v>45292</v>
      </c>
      <c r="J22" s="19">
        <f>24186-H22</f>
        <v>23769</v>
      </c>
    </row>
    <row r="23" spans="1:10" ht="13.5" customHeight="1" x14ac:dyDescent="0.25">
      <c r="A23" s="31" t="s">
        <v>39</v>
      </c>
      <c r="B23" s="27" t="s">
        <v>30</v>
      </c>
      <c r="C23" s="27" t="s">
        <v>60</v>
      </c>
      <c r="D23" s="26" t="s">
        <v>75</v>
      </c>
      <c r="E23" s="5">
        <v>45169</v>
      </c>
      <c r="F23" s="19">
        <v>1339449.6000000001</v>
      </c>
      <c r="G23" s="19">
        <v>1339449.6000000001</v>
      </c>
      <c r="H23" s="20">
        <v>0</v>
      </c>
      <c r="I23" s="18">
        <v>45292</v>
      </c>
      <c r="J23" s="19">
        <f>G23-6629.13</f>
        <v>1332820.4700000002</v>
      </c>
    </row>
    <row r="24" spans="1:10" ht="13.5" customHeight="1" x14ac:dyDescent="0.25">
      <c r="A24" s="31" t="s">
        <v>44</v>
      </c>
      <c r="B24" s="27" t="s">
        <v>45</v>
      </c>
      <c r="C24" s="27" t="s">
        <v>100</v>
      </c>
      <c r="D24" s="26" t="s">
        <v>101</v>
      </c>
      <c r="E24" s="5">
        <v>45079</v>
      </c>
      <c r="F24" s="19">
        <v>6792000</v>
      </c>
      <c r="G24" s="19">
        <v>6792000</v>
      </c>
      <c r="H24" s="20">
        <v>4619.76</v>
      </c>
      <c r="I24" s="18">
        <v>45292</v>
      </c>
      <c r="J24" s="19">
        <f>G24-4619.76</f>
        <v>6787380.2400000002</v>
      </c>
    </row>
    <row r="25" spans="1:10" ht="13.5" customHeight="1" x14ac:dyDescent="0.25">
      <c r="A25" s="31" t="s">
        <v>81</v>
      </c>
      <c r="B25" s="27" t="s">
        <v>82</v>
      </c>
      <c r="C25" s="27" t="s">
        <v>87</v>
      </c>
      <c r="D25" s="26" t="s">
        <v>77</v>
      </c>
      <c r="E25" s="5">
        <v>44952</v>
      </c>
      <c r="F25" s="19">
        <v>2640</v>
      </c>
      <c r="G25" s="19">
        <v>2640</v>
      </c>
      <c r="H25" s="20">
        <v>110</v>
      </c>
      <c r="I25" s="18">
        <v>45292</v>
      </c>
      <c r="J25" s="19">
        <f>1430-H25</f>
        <v>1320</v>
      </c>
    </row>
    <row r="26" spans="1:10" ht="13.5" customHeight="1" x14ac:dyDescent="0.25">
      <c r="A26" s="31" t="s">
        <v>79</v>
      </c>
      <c r="B26" s="27" t="s">
        <v>80</v>
      </c>
      <c r="C26" s="27" t="s">
        <v>87</v>
      </c>
      <c r="D26" s="26" t="s">
        <v>78</v>
      </c>
      <c r="E26" s="5">
        <v>45237</v>
      </c>
      <c r="F26" s="19">
        <v>54054</v>
      </c>
      <c r="G26" s="19">
        <v>54054</v>
      </c>
      <c r="H26" s="20">
        <v>4504.5</v>
      </c>
      <c r="I26" s="18">
        <v>45292</v>
      </c>
      <c r="J26" s="19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workbookViewId="0">
      <selection activeCell="H21" sqref="H21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3" t="s">
        <v>9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17" t="s">
        <v>95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97</v>
      </c>
    </row>
    <row r="5" spans="1:10" x14ac:dyDescent="0.25">
      <c r="A5" s="30" t="s">
        <v>11</v>
      </c>
      <c r="B5" s="27" t="s">
        <v>12</v>
      </c>
      <c r="C5" s="27" t="s">
        <v>46</v>
      </c>
      <c r="D5" s="34" t="s">
        <v>61</v>
      </c>
      <c r="E5" s="21">
        <v>43728</v>
      </c>
      <c r="F5" s="22">
        <v>23506.799999999999</v>
      </c>
      <c r="G5" s="22">
        <v>23506.799999999999</v>
      </c>
      <c r="H5" s="23">
        <v>1283.8</v>
      </c>
      <c r="I5" s="18">
        <v>45323</v>
      </c>
      <c r="J5" s="22">
        <f>(Janeiro!J5)-H5</f>
        <v>13988.62</v>
      </c>
    </row>
    <row r="6" spans="1:10" x14ac:dyDescent="0.25">
      <c r="A6" s="31" t="s">
        <v>13</v>
      </c>
      <c r="B6" s="27" t="s">
        <v>14</v>
      </c>
      <c r="C6" s="27" t="s">
        <v>47</v>
      </c>
      <c r="D6" s="34" t="s">
        <v>62</v>
      </c>
      <c r="E6" s="21">
        <v>43745</v>
      </c>
      <c r="F6" s="22">
        <v>150000</v>
      </c>
      <c r="G6" s="22">
        <v>150000</v>
      </c>
      <c r="H6" s="23">
        <v>9776.2999999999993</v>
      </c>
      <c r="I6" s="18">
        <v>45323</v>
      </c>
      <c r="J6" s="22">
        <f>(Janeiro!J6)-H6</f>
        <v>91342.2</v>
      </c>
    </row>
    <row r="7" spans="1:10" ht="13.5" customHeight="1" x14ac:dyDescent="0.25">
      <c r="A7" s="31" t="s">
        <v>15</v>
      </c>
      <c r="B7" s="27" t="s">
        <v>16</v>
      </c>
      <c r="C7" s="27" t="s">
        <v>48</v>
      </c>
      <c r="D7" s="33" t="s">
        <v>63</v>
      </c>
      <c r="E7" s="5">
        <v>43951</v>
      </c>
      <c r="F7" s="19">
        <v>11280</v>
      </c>
      <c r="G7" s="19">
        <v>11280</v>
      </c>
      <c r="H7" s="19">
        <v>940</v>
      </c>
      <c r="I7" s="18">
        <v>45323</v>
      </c>
      <c r="J7" s="19">
        <f>(Janeiro!J7)-H7</f>
        <v>1880</v>
      </c>
    </row>
    <row r="8" spans="1:10" ht="13.5" customHeight="1" x14ac:dyDescent="0.25">
      <c r="A8" s="31" t="s">
        <v>17</v>
      </c>
      <c r="B8" s="27" t="s">
        <v>18</v>
      </c>
      <c r="C8" s="27" t="s">
        <v>49</v>
      </c>
      <c r="D8" s="33" t="s">
        <v>64</v>
      </c>
      <c r="E8" s="5">
        <v>44041</v>
      </c>
      <c r="F8" s="19">
        <v>60072</v>
      </c>
      <c r="G8" s="19">
        <v>60072</v>
      </c>
      <c r="H8" s="19">
        <v>4106.93</v>
      </c>
      <c r="I8" s="18">
        <v>45323</v>
      </c>
      <c r="J8" s="19">
        <f>(Janeiro!J8)-H8</f>
        <v>2544.87</v>
      </c>
    </row>
    <row r="9" spans="1:10" ht="13.5" customHeight="1" x14ac:dyDescent="0.25">
      <c r="A9" s="31" t="s">
        <v>19</v>
      </c>
      <c r="B9" s="27" t="s">
        <v>20</v>
      </c>
      <c r="C9" s="27" t="s">
        <v>50</v>
      </c>
      <c r="D9" s="33" t="s">
        <v>65</v>
      </c>
      <c r="E9" s="5">
        <v>44482</v>
      </c>
      <c r="F9" s="19">
        <v>42857.760000000002</v>
      </c>
      <c r="G9" s="19">
        <v>3571.48</v>
      </c>
      <c r="H9" s="19">
        <v>3571.48</v>
      </c>
      <c r="I9" s="18">
        <v>45323</v>
      </c>
      <c r="J9" s="19">
        <f>(Janeiro!J9)-H9</f>
        <v>35714.799999999996</v>
      </c>
    </row>
    <row r="10" spans="1:10" ht="13.5" customHeight="1" x14ac:dyDescent="0.25">
      <c r="A10" s="31" t="s">
        <v>21</v>
      </c>
      <c r="B10" s="28" t="s">
        <v>22</v>
      </c>
      <c r="C10" s="27" t="s">
        <v>51</v>
      </c>
      <c r="D10" s="33" t="s">
        <v>66</v>
      </c>
      <c r="E10" s="5">
        <v>44586</v>
      </c>
      <c r="F10" s="19">
        <v>36414</v>
      </c>
      <c r="G10" s="19">
        <v>36414</v>
      </c>
      <c r="H10" s="24">
        <v>1871.59</v>
      </c>
      <c r="I10" s="18">
        <v>45323</v>
      </c>
      <c r="J10" s="19">
        <f>(Janeiro!J10)-H10</f>
        <v>30598.629999999997</v>
      </c>
    </row>
    <row r="11" spans="1:10" ht="13.5" customHeight="1" x14ac:dyDescent="0.25">
      <c r="A11" s="31" t="s">
        <v>23</v>
      </c>
      <c r="B11" s="27" t="s">
        <v>24</v>
      </c>
      <c r="C11" s="27" t="s">
        <v>52</v>
      </c>
      <c r="D11" s="33" t="s">
        <v>68</v>
      </c>
      <c r="E11" s="5">
        <v>44755</v>
      </c>
      <c r="F11" s="19">
        <v>212364</v>
      </c>
      <c r="G11" s="19">
        <v>5899</v>
      </c>
      <c r="H11" s="24">
        <v>5194.6499999999996</v>
      </c>
      <c r="I11" s="18">
        <v>45323</v>
      </c>
      <c r="J11" s="19">
        <f>(Janeiro!J11)-H11</f>
        <v>122048.31</v>
      </c>
    </row>
    <row r="12" spans="1:10" ht="13.5" customHeight="1" x14ac:dyDescent="0.25">
      <c r="A12" s="31" t="s">
        <v>25</v>
      </c>
      <c r="B12" s="27" t="s">
        <v>26</v>
      </c>
      <c r="C12" s="27" t="s">
        <v>53</v>
      </c>
      <c r="D12" s="33" t="s">
        <v>69</v>
      </c>
      <c r="E12" s="5">
        <v>44866</v>
      </c>
      <c r="F12" s="6">
        <v>410220</v>
      </c>
      <c r="G12" s="19">
        <v>11395</v>
      </c>
      <c r="H12" s="24">
        <v>18517.34</v>
      </c>
      <c r="I12" s="18">
        <v>45323</v>
      </c>
      <c r="J12" s="19">
        <f>(Janeiro!J12)-H12</f>
        <v>258125.81000000003</v>
      </c>
    </row>
    <row r="13" spans="1:10" ht="13.5" customHeight="1" x14ac:dyDescent="0.25">
      <c r="A13" s="31" t="s">
        <v>27</v>
      </c>
      <c r="B13" s="27" t="s">
        <v>28</v>
      </c>
      <c r="C13" s="27" t="s">
        <v>54</v>
      </c>
      <c r="D13" s="33" t="s">
        <v>70</v>
      </c>
      <c r="E13" s="5">
        <v>44835</v>
      </c>
      <c r="F13" s="6">
        <v>585412.56000000006</v>
      </c>
      <c r="G13" s="19">
        <v>16261.46</v>
      </c>
      <c r="H13" s="24">
        <v>29976.16</v>
      </c>
      <c r="I13" s="18">
        <v>45323</v>
      </c>
      <c r="J13" s="19">
        <f>(Janeiro!J13)-H13</f>
        <v>406396.21</v>
      </c>
    </row>
    <row r="14" spans="1:10" ht="13.5" customHeight="1" x14ac:dyDescent="0.25">
      <c r="A14" s="31" t="s">
        <v>29</v>
      </c>
      <c r="B14" s="27" t="s">
        <v>30</v>
      </c>
      <c r="C14" s="29" t="s">
        <v>55</v>
      </c>
      <c r="D14" s="35" t="s">
        <v>71</v>
      </c>
      <c r="E14" s="8">
        <v>45133</v>
      </c>
      <c r="F14" s="19">
        <v>11913072</v>
      </c>
      <c r="G14" s="25">
        <v>11913072</v>
      </c>
      <c r="H14" s="24">
        <v>278888.42</v>
      </c>
      <c r="I14" s="18">
        <v>45323</v>
      </c>
      <c r="J14" s="19">
        <f>(Janeiro!J14)-H14</f>
        <v>10718537.23</v>
      </c>
    </row>
    <row r="15" spans="1:10" ht="13.5" customHeight="1" x14ac:dyDescent="0.25">
      <c r="A15" s="31" t="s">
        <v>83</v>
      </c>
      <c r="B15" s="27" t="s">
        <v>84</v>
      </c>
      <c r="C15" s="29" t="s">
        <v>85</v>
      </c>
      <c r="D15" s="35" t="s">
        <v>86</v>
      </c>
      <c r="E15" s="8">
        <v>45105</v>
      </c>
      <c r="F15" s="19">
        <v>738602.59</v>
      </c>
      <c r="G15" s="19">
        <v>738602.59</v>
      </c>
      <c r="H15" s="24">
        <v>53860.61</v>
      </c>
      <c r="I15" s="18">
        <v>45323</v>
      </c>
      <c r="J15" s="19">
        <f>(Janeiro!J15)-H15</f>
        <v>420759.45</v>
      </c>
    </row>
    <row r="16" spans="1:10" s="42" customFormat="1" x14ac:dyDescent="0.25">
      <c r="A16" s="40" t="s">
        <v>67</v>
      </c>
      <c r="B16" s="36" t="s">
        <v>31</v>
      </c>
      <c r="C16" s="36" t="s">
        <v>56</v>
      </c>
      <c r="D16" s="37" t="s">
        <v>72</v>
      </c>
      <c r="E16" s="38">
        <v>45043</v>
      </c>
      <c r="F16" s="39">
        <v>1013664.24</v>
      </c>
      <c r="G16" s="39">
        <v>1013664.24</v>
      </c>
      <c r="H16" s="24">
        <v>26611.23</v>
      </c>
      <c r="I16" s="41">
        <v>45323</v>
      </c>
      <c r="J16" s="39">
        <f>(Janeiro!J16)-H16</f>
        <v>531301.11</v>
      </c>
    </row>
    <row r="17" spans="1:10" ht="13.5" customHeight="1" x14ac:dyDescent="0.25">
      <c r="A17" s="31" t="s">
        <v>92</v>
      </c>
      <c r="B17" s="27" t="s">
        <v>32</v>
      </c>
      <c r="C17" s="27" t="s">
        <v>57</v>
      </c>
      <c r="D17" s="35" t="s">
        <v>93</v>
      </c>
      <c r="E17" s="5">
        <v>45175</v>
      </c>
      <c r="F17" s="19">
        <v>33908.160000000003</v>
      </c>
      <c r="G17" s="19">
        <v>33908.160000000003</v>
      </c>
      <c r="H17" s="24">
        <v>2166.65</v>
      </c>
      <c r="I17" s="18">
        <v>45323</v>
      </c>
      <c r="J17" s="19">
        <f>(Janeiro!J17)-H17</f>
        <v>23370.939999999995</v>
      </c>
    </row>
    <row r="18" spans="1:10" ht="13.5" customHeight="1" x14ac:dyDescent="0.25">
      <c r="A18" s="31" t="s">
        <v>33</v>
      </c>
      <c r="B18" s="27" t="s">
        <v>34</v>
      </c>
      <c r="C18" s="27" t="s">
        <v>58</v>
      </c>
      <c r="D18" s="35" t="s">
        <v>93</v>
      </c>
      <c r="E18" s="5">
        <v>45175</v>
      </c>
      <c r="F18" s="19">
        <v>1110492.24</v>
      </c>
      <c r="G18" s="19">
        <v>1110492.24</v>
      </c>
      <c r="H18" s="24">
        <v>86822.97</v>
      </c>
      <c r="I18" s="18">
        <v>45323</v>
      </c>
      <c r="J18" s="19">
        <f>(Janeiro!J18)-H18</f>
        <v>765178.15</v>
      </c>
    </row>
    <row r="19" spans="1:10" ht="13.5" customHeight="1" x14ac:dyDescent="0.25">
      <c r="A19" s="31" t="s">
        <v>88</v>
      </c>
      <c r="B19" s="27" t="s">
        <v>89</v>
      </c>
      <c r="C19" s="27" t="s">
        <v>90</v>
      </c>
      <c r="D19" s="33" t="s">
        <v>91</v>
      </c>
      <c r="E19" s="5">
        <v>45058</v>
      </c>
      <c r="F19" s="19">
        <v>168000</v>
      </c>
      <c r="G19" s="19">
        <v>168000</v>
      </c>
      <c r="H19" s="24">
        <v>14000</v>
      </c>
      <c r="I19" s="18">
        <v>45323</v>
      </c>
      <c r="J19" s="19">
        <f>(Janeiro!J19)-H19</f>
        <v>56000</v>
      </c>
    </row>
    <row r="20" spans="1:10" ht="13.5" customHeight="1" x14ac:dyDescent="0.25">
      <c r="A20" s="31" t="s">
        <v>35</v>
      </c>
      <c r="B20" s="27" t="s">
        <v>36</v>
      </c>
      <c r="C20" s="27" t="s">
        <v>59</v>
      </c>
      <c r="D20" s="33" t="s">
        <v>73</v>
      </c>
      <c r="E20" s="5">
        <v>45104</v>
      </c>
      <c r="F20" s="19">
        <v>1348034.4</v>
      </c>
      <c r="G20" s="19">
        <v>1348034.4</v>
      </c>
      <c r="H20" s="24">
        <v>112336.2</v>
      </c>
      <c r="I20" s="18">
        <v>45323</v>
      </c>
      <c r="J20" s="19">
        <f>(Janeiro!J20)-H20</f>
        <v>898689.60000000009</v>
      </c>
    </row>
    <row r="21" spans="1:10" ht="13.5" customHeight="1" x14ac:dyDescent="0.25">
      <c r="A21" s="31" t="s">
        <v>37</v>
      </c>
      <c r="B21" s="27" t="s">
        <v>38</v>
      </c>
      <c r="C21" s="27" t="s">
        <v>102</v>
      </c>
      <c r="D21" s="33" t="s">
        <v>74</v>
      </c>
      <c r="E21" s="5">
        <v>45107</v>
      </c>
      <c r="F21" s="19">
        <v>49431.48</v>
      </c>
      <c r="G21" s="19">
        <v>49431.48</v>
      </c>
      <c r="H21" s="24">
        <v>0</v>
      </c>
      <c r="I21" s="18">
        <v>45323</v>
      </c>
      <c r="J21" s="19">
        <f>(Janeiro!J21)-H21</f>
        <v>41699.58</v>
      </c>
    </row>
    <row r="22" spans="1:10" ht="13.5" customHeight="1" x14ac:dyDescent="0.25">
      <c r="A22" s="31" t="s">
        <v>39</v>
      </c>
      <c r="B22" s="27" t="s">
        <v>30</v>
      </c>
      <c r="C22" s="27" t="s">
        <v>41</v>
      </c>
      <c r="D22" s="33" t="s">
        <v>40</v>
      </c>
      <c r="E22" s="5">
        <v>45141</v>
      </c>
      <c r="F22" s="19">
        <v>25020</v>
      </c>
      <c r="G22" s="19">
        <v>25020</v>
      </c>
      <c r="H22" s="24">
        <v>417</v>
      </c>
      <c r="I22" s="18">
        <v>45323</v>
      </c>
      <c r="J22" s="19">
        <f>(Janeiro!J22)-H22</f>
        <v>23352</v>
      </c>
    </row>
    <row r="23" spans="1:10" ht="13.5" customHeight="1" x14ac:dyDescent="0.25">
      <c r="A23" s="31" t="s">
        <v>39</v>
      </c>
      <c r="B23" s="27" t="s">
        <v>30</v>
      </c>
      <c r="C23" s="27" t="s">
        <v>60</v>
      </c>
      <c r="D23" s="33" t="s">
        <v>75</v>
      </c>
      <c r="E23" s="5">
        <v>45169</v>
      </c>
      <c r="F23" s="19">
        <v>1339449.6000000001</v>
      </c>
      <c r="G23" s="19">
        <v>1339449.6000000001</v>
      </c>
      <c r="H23" s="24">
        <v>0</v>
      </c>
      <c r="I23" s="18">
        <v>45323</v>
      </c>
      <c r="J23" s="19">
        <f>(Janeiro!J23)-H23</f>
        <v>1332820.4700000002</v>
      </c>
    </row>
    <row r="24" spans="1:10" ht="13.5" customHeight="1" x14ac:dyDescent="0.25">
      <c r="A24" s="31" t="s">
        <v>42</v>
      </c>
      <c r="B24" s="27" t="s">
        <v>43</v>
      </c>
      <c r="C24" s="27" t="s">
        <v>87</v>
      </c>
      <c r="D24" s="33" t="s">
        <v>76</v>
      </c>
      <c r="E24" s="5">
        <v>45351</v>
      </c>
      <c r="F24" s="19">
        <v>20217.599999999999</v>
      </c>
      <c r="G24" s="19">
        <v>20217.599999999999</v>
      </c>
      <c r="H24" s="24">
        <v>0</v>
      </c>
      <c r="I24" s="18">
        <v>45323</v>
      </c>
      <c r="J24" s="19">
        <f>G24-H24</f>
        <v>20217.599999999999</v>
      </c>
    </row>
    <row r="25" spans="1:10" ht="13.5" customHeight="1" x14ac:dyDescent="0.25">
      <c r="A25" s="31" t="s">
        <v>44</v>
      </c>
      <c r="B25" s="27" t="s">
        <v>45</v>
      </c>
      <c r="C25" s="27" t="s">
        <v>100</v>
      </c>
      <c r="D25" s="33" t="s">
        <v>101</v>
      </c>
      <c r="E25" s="5">
        <v>45079</v>
      </c>
      <c r="F25" s="19">
        <v>6792000</v>
      </c>
      <c r="G25" s="19">
        <v>6792000</v>
      </c>
      <c r="H25" s="24">
        <v>0</v>
      </c>
      <c r="I25" s="18">
        <v>45323</v>
      </c>
      <c r="J25" s="19">
        <f>(Janeiro!J24)-H25</f>
        <v>6787380.2400000002</v>
      </c>
    </row>
    <row r="26" spans="1:10" ht="13.5" customHeight="1" x14ac:dyDescent="0.25">
      <c r="A26" s="31" t="s">
        <v>81</v>
      </c>
      <c r="B26" s="27" t="s">
        <v>82</v>
      </c>
      <c r="C26" s="27" t="s">
        <v>87</v>
      </c>
      <c r="D26" s="33" t="s">
        <v>77</v>
      </c>
      <c r="E26" s="5">
        <v>44952</v>
      </c>
      <c r="F26" s="19">
        <v>2640</v>
      </c>
      <c r="G26" s="19">
        <v>2640</v>
      </c>
      <c r="H26" s="20">
        <v>110</v>
      </c>
      <c r="I26" s="18">
        <v>45323</v>
      </c>
      <c r="J26" s="19">
        <f>(Janeiro!J26)-H26</f>
        <v>44935</v>
      </c>
    </row>
    <row r="27" spans="1:10" ht="13.5" customHeight="1" x14ac:dyDescent="0.25">
      <c r="A27" s="31" t="s">
        <v>79</v>
      </c>
      <c r="B27" s="27" t="s">
        <v>80</v>
      </c>
      <c r="C27" s="27" t="s">
        <v>87</v>
      </c>
      <c r="D27" s="33" t="s">
        <v>78</v>
      </c>
      <c r="E27" s="5">
        <v>45237</v>
      </c>
      <c r="F27" s="19">
        <v>54054</v>
      </c>
      <c r="G27" s="19">
        <v>54054</v>
      </c>
      <c r="H27" s="24">
        <v>4510.5</v>
      </c>
      <c r="I27" s="18">
        <v>45323</v>
      </c>
      <c r="J27" s="19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20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tabSelected="1" workbookViewId="0">
      <selection activeCell="A2" sqref="A2:I2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3" t="s">
        <v>9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17" t="s">
        <v>96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103</v>
      </c>
    </row>
    <row r="5" spans="1:10" x14ac:dyDescent="0.25">
      <c r="A5" s="30" t="s">
        <v>11</v>
      </c>
      <c r="B5" s="27" t="s">
        <v>12</v>
      </c>
      <c r="C5" s="27" t="s">
        <v>46</v>
      </c>
      <c r="D5" s="34" t="s">
        <v>61</v>
      </c>
      <c r="E5" s="21">
        <v>43728</v>
      </c>
      <c r="F5" s="22">
        <v>23506.799999999999</v>
      </c>
      <c r="G5" s="22">
        <v>23506.799999999999</v>
      </c>
      <c r="H5" s="23">
        <v>1283.8</v>
      </c>
      <c r="I5" s="18">
        <v>45352</v>
      </c>
      <c r="J5" s="22">
        <f>(Fevereiro!J5)-H5</f>
        <v>12704.820000000002</v>
      </c>
    </row>
    <row r="6" spans="1:10" x14ac:dyDescent="0.25">
      <c r="A6" s="31" t="s">
        <v>13</v>
      </c>
      <c r="B6" s="27" t="s">
        <v>14</v>
      </c>
      <c r="C6" s="27" t="s">
        <v>47</v>
      </c>
      <c r="D6" s="34" t="s">
        <v>62</v>
      </c>
      <c r="E6" s="21">
        <v>43745</v>
      </c>
      <c r="F6" s="22">
        <v>150000</v>
      </c>
      <c r="G6" s="22">
        <v>150000</v>
      </c>
      <c r="H6" s="23">
        <v>9776.2999999999993</v>
      </c>
      <c r="I6" s="18">
        <v>45352</v>
      </c>
      <c r="J6" s="22">
        <f>(Fevereiro!J6)-H6</f>
        <v>81565.899999999994</v>
      </c>
    </row>
    <row r="7" spans="1:10" ht="13.5" customHeight="1" x14ac:dyDescent="0.25">
      <c r="A7" s="31" t="s">
        <v>15</v>
      </c>
      <c r="B7" s="27" t="s">
        <v>16</v>
      </c>
      <c r="C7" s="27" t="s">
        <v>48</v>
      </c>
      <c r="D7" s="33" t="s">
        <v>63</v>
      </c>
      <c r="E7" s="5">
        <v>43951</v>
      </c>
      <c r="F7" s="19">
        <v>11280</v>
      </c>
      <c r="G7" s="19">
        <v>11280</v>
      </c>
      <c r="H7" s="19">
        <v>940</v>
      </c>
      <c r="I7" s="18">
        <v>45352</v>
      </c>
      <c r="J7" s="22">
        <f>(Fevereiro!J7)-H7</f>
        <v>940</v>
      </c>
    </row>
    <row r="8" spans="1:10" ht="13.5" customHeight="1" x14ac:dyDescent="0.25">
      <c r="A8" s="31" t="s">
        <v>17</v>
      </c>
      <c r="B8" s="27" t="s">
        <v>18</v>
      </c>
      <c r="C8" s="27" t="s">
        <v>49</v>
      </c>
      <c r="D8" s="33" t="s">
        <v>64</v>
      </c>
      <c r="E8" s="5">
        <v>44041</v>
      </c>
      <c r="F8" s="19">
        <v>60072</v>
      </c>
      <c r="G8" s="19">
        <v>60072</v>
      </c>
      <c r="H8" s="19">
        <v>2544.87</v>
      </c>
      <c r="I8" s="18">
        <v>45352</v>
      </c>
      <c r="J8" s="22">
        <f>(Fevereiro!J8)-H8</f>
        <v>0</v>
      </c>
    </row>
    <row r="9" spans="1:10" ht="13.5" customHeight="1" x14ac:dyDescent="0.25">
      <c r="A9" s="31" t="s">
        <v>19</v>
      </c>
      <c r="B9" s="27" t="s">
        <v>20</v>
      </c>
      <c r="C9" s="27" t="s">
        <v>50</v>
      </c>
      <c r="D9" s="33" t="s">
        <v>65</v>
      </c>
      <c r="E9" s="5">
        <v>44482</v>
      </c>
      <c r="F9" s="19">
        <v>42857.760000000002</v>
      </c>
      <c r="G9" s="19">
        <v>3571.48</v>
      </c>
      <c r="H9" s="19">
        <v>3571.48</v>
      </c>
      <c r="I9" s="18">
        <v>45352</v>
      </c>
      <c r="J9" s="22">
        <f>(Fevereiro!J9)-H9</f>
        <v>32143.319999999996</v>
      </c>
    </row>
    <row r="10" spans="1:10" ht="13.5" customHeight="1" x14ac:dyDescent="0.25">
      <c r="A10" s="31" t="s">
        <v>21</v>
      </c>
      <c r="B10" s="28" t="s">
        <v>22</v>
      </c>
      <c r="C10" s="27" t="s">
        <v>51</v>
      </c>
      <c r="D10" s="33" t="s">
        <v>66</v>
      </c>
      <c r="E10" s="5">
        <v>44586</v>
      </c>
      <c r="F10" s="19">
        <v>36414</v>
      </c>
      <c r="G10" s="19">
        <v>36414</v>
      </c>
      <c r="H10" s="24">
        <v>2037.68</v>
      </c>
      <c r="I10" s="18">
        <v>45352</v>
      </c>
      <c r="J10" s="22">
        <f>(Fevereiro!J10)-H10</f>
        <v>28560.949999999997</v>
      </c>
    </row>
    <row r="11" spans="1:10" ht="13.5" customHeight="1" x14ac:dyDescent="0.25">
      <c r="A11" s="31" t="s">
        <v>23</v>
      </c>
      <c r="B11" s="27" t="s">
        <v>24</v>
      </c>
      <c r="C11" s="27" t="s">
        <v>52</v>
      </c>
      <c r="D11" s="33" t="s">
        <v>68</v>
      </c>
      <c r="E11" s="5">
        <v>44755</v>
      </c>
      <c r="F11" s="19">
        <v>212364</v>
      </c>
      <c r="G11" s="19">
        <v>5899</v>
      </c>
      <c r="H11" s="24">
        <v>5194.6499999999996</v>
      </c>
      <c r="I11" s="18">
        <v>45352</v>
      </c>
      <c r="J11" s="22">
        <f>(Fevereiro!J11)-H11</f>
        <v>116853.66</v>
      </c>
    </row>
    <row r="12" spans="1:10" ht="13.5" customHeight="1" x14ac:dyDescent="0.25">
      <c r="A12" s="31" t="s">
        <v>25</v>
      </c>
      <c r="B12" s="27" t="s">
        <v>26</v>
      </c>
      <c r="C12" s="27" t="s">
        <v>53</v>
      </c>
      <c r="D12" s="33" t="s">
        <v>69</v>
      </c>
      <c r="E12" s="5">
        <v>44866</v>
      </c>
      <c r="F12" s="6">
        <v>410220</v>
      </c>
      <c r="G12" s="19">
        <v>11395</v>
      </c>
      <c r="H12" s="24">
        <v>10400.959999999999</v>
      </c>
      <c r="I12" s="18">
        <v>45352</v>
      </c>
      <c r="J12" s="22">
        <f>(Fevereiro!J12)-H12</f>
        <v>247724.85000000003</v>
      </c>
    </row>
    <row r="13" spans="1:10" ht="13.5" customHeight="1" x14ac:dyDescent="0.25">
      <c r="A13" s="31" t="s">
        <v>27</v>
      </c>
      <c r="B13" s="27" t="s">
        <v>28</v>
      </c>
      <c r="C13" s="27" t="s">
        <v>54</v>
      </c>
      <c r="D13" s="33" t="s">
        <v>70</v>
      </c>
      <c r="E13" s="5">
        <v>44835</v>
      </c>
      <c r="F13" s="6">
        <v>585412.56000000006</v>
      </c>
      <c r="G13" s="19">
        <v>16261.46</v>
      </c>
      <c r="H13" s="24">
        <v>14988.08</v>
      </c>
      <c r="I13" s="18">
        <v>45352</v>
      </c>
      <c r="J13" s="22">
        <f>(Fevereiro!J13)-H13</f>
        <v>391408.13</v>
      </c>
    </row>
    <row r="14" spans="1:10" ht="13.5" customHeight="1" x14ac:dyDescent="0.25">
      <c r="A14" s="31" t="s">
        <v>29</v>
      </c>
      <c r="B14" s="27" t="s">
        <v>30</v>
      </c>
      <c r="C14" s="29" t="s">
        <v>55</v>
      </c>
      <c r="D14" s="35" t="s">
        <v>71</v>
      </c>
      <c r="E14" s="8">
        <v>45133</v>
      </c>
      <c r="F14" s="19">
        <v>11913072</v>
      </c>
      <c r="G14" s="25">
        <v>11913072</v>
      </c>
      <c r="H14" s="24">
        <v>575861</v>
      </c>
      <c r="I14" s="18">
        <v>45352</v>
      </c>
      <c r="J14" s="19">
        <f>(Fevereiro!J14)-H14</f>
        <v>10142676.23</v>
      </c>
    </row>
    <row r="15" spans="1:10" x14ac:dyDescent="0.25">
      <c r="A15" s="31" t="s">
        <v>67</v>
      </c>
      <c r="B15" s="27" t="s">
        <v>31</v>
      </c>
      <c r="C15" s="27" t="s">
        <v>56</v>
      </c>
      <c r="D15" s="34" t="s">
        <v>72</v>
      </c>
      <c r="E15" s="5">
        <v>45043</v>
      </c>
      <c r="F15" s="19">
        <v>1013664.24</v>
      </c>
      <c r="G15" s="19">
        <v>1013664.24</v>
      </c>
      <c r="H15" s="24">
        <v>25941.4</v>
      </c>
      <c r="I15" s="18">
        <v>45352</v>
      </c>
      <c r="J15" s="19">
        <f>(Fevereiro!J15)-H15</f>
        <v>394818.05</v>
      </c>
    </row>
    <row r="16" spans="1:10" ht="13.5" customHeight="1" x14ac:dyDescent="0.25">
      <c r="A16" s="31" t="s">
        <v>92</v>
      </c>
      <c r="B16" s="27" t="s">
        <v>32</v>
      </c>
      <c r="C16" s="27" t="s">
        <v>57</v>
      </c>
      <c r="D16" s="35" t="s">
        <v>93</v>
      </c>
      <c r="E16" s="5">
        <v>45175</v>
      </c>
      <c r="F16" s="19">
        <v>33908.160000000003</v>
      </c>
      <c r="G16" s="19">
        <v>33908.160000000003</v>
      </c>
      <c r="H16" s="24">
        <v>2398.12</v>
      </c>
      <c r="I16" s="18">
        <v>45352</v>
      </c>
      <c r="J16" s="19">
        <f>(Fevereiro!J17)-H16</f>
        <v>20972.819999999996</v>
      </c>
    </row>
    <row r="17" spans="1:10" ht="13.5" customHeight="1" x14ac:dyDescent="0.25">
      <c r="A17" s="31" t="s">
        <v>33</v>
      </c>
      <c r="B17" s="27" t="s">
        <v>34</v>
      </c>
      <c r="C17" s="27" t="s">
        <v>58</v>
      </c>
      <c r="D17" s="35" t="s">
        <v>93</v>
      </c>
      <c r="E17" s="5">
        <v>45175</v>
      </c>
      <c r="F17" s="19">
        <v>1110492.24</v>
      </c>
      <c r="G17" s="19">
        <v>1110492.24</v>
      </c>
      <c r="H17" s="24">
        <v>84622.52</v>
      </c>
      <c r="I17" s="18">
        <v>45352</v>
      </c>
      <c r="J17" s="19">
        <f>(Fevereiro!J18)-H17</f>
        <v>680555.63</v>
      </c>
    </row>
    <row r="18" spans="1:10" ht="13.5" customHeight="1" x14ac:dyDescent="0.25">
      <c r="A18" s="31" t="s">
        <v>88</v>
      </c>
      <c r="B18" s="27" t="s">
        <v>89</v>
      </c>
      <c r="C18" s="27" t="s">
        <v>90</v>
      </c>
      <c r="D18" s="33" t="s">
        <v>91</v>
      </c>
      <c r="E18" s="5">
        <v>45058</v>
      </c>
      <c r="F18" s="19">
        <v>168000</v>
      </c>
      <c r="G18" s="19">
        <v>168000</v>
      </c>
      <c r="H18" s="24">
        <v>14000</v>
      </c>
      <c r="I18" s="18">
        <v>45352</v>
      </c>
      <c r="J18" s="19">
        <f>(Fevereiro!J19)-H18</f>
        <v>42000</v>
      </c>
    </row>
    <row r="19" spans="1:10" ht="13.5" customHeight="1" x14ac:dyDescent="0.25">
      <c r="A19" s="31" t="s">
        <v>35</v>
      </c>
      <c r="B19" s="27" t="s">
        <v>36</v>
      </c>
      <c r="C19" s="27" t="s">
        <v>59</v>
      </c>
      <c r="D19" s="33" t="s">
        <v>73</v>
      </c>
      <c r="E19" s="5">
        <v>45104</v>
      </c>
      <c r="F19" s="19">
        <v>1348034.4</v>
      </c>
      <c r="G19" s="19">
        <v>1348034.4</v>
      </c>
      <c r="H19" s="24">
        <v>224672.4</v>
      </c>
      <c r="I19" s="18">
        <v>45352</v>
      </c>
      <c r="J19" s="19">
        <f>(Fevereiro!J20)-H19</f>
        <v>674017.20000000007</v>
      </c>
    </row>
    <row r="20" spans="1:10" ht="13.5" customHeight="1" x14ac:dyDescent="0.25">
      <c r="A20" s="31" t="s">
        <v>37</v>
      </c>
      <c r="B20" s="27" t="s">
        <v>38</v>
      </c>
      <c r="C20" s="27" t="s">
        <v>102</v>
      </c>
      <c r="D20" s="33" t="s">
        <v>74</v>
      </c>
      <c r="E20" s="5">
        <v>45107</v>
      </c>
      <c r="F20" s="19">
        <v>49431.48</v>
      </c>
      <c r="G20" s="19">
        <v>49431.48</v>
      </c>
      <c r="H20" s="24">
        <v>3865.92</v>
      </c>
      <c r="I20" s="18">
        <v>45352</v>
      </c>
      <c r="J20" s="19">
        <f>(Fevereiro!J21)-H20</f>
        <v>37833.660000000003</v>
      </c>
    </row>
    <row r="21" spans="1:10" ht="13.5" customHeight="1" x14ac:dyDescent="0.25">
      <c r="A21" s="31" t="s">
        <v>39</v>
      </c>
      <c r="B21" s="27" t="s">
        <v>30</v>
      </c>
      <c r="C21" s="27" t="s">
        <v>41</v>
      </c>
      <c r="D21" s="33" t="s">
        <v>40</v>
      </c>
      <c r="E21" s="5">
        <v>45141</v>
      </c>
      <c r="F21" s="19">
        <v>25020</v>
      </c>
      <c r="G21" s="19">
        <v>25020</v>
      </c>
      <c r="H21" s="24">
        <v>757</v>
      </c>
      <c r="I21" s="18">
        <v>45352</v>
      </c>
      <c r="J21" s="19">
        <f>(Fevereiro!J22)-H21</f>
        <v>22595</v>
      </c>
    </row>
    <row r="22" spans="1:10" ht="13.5" customHeight="1" x14ac:dyDescent="0.25">
      <c r="A22" s="31" t="s">
        <v>39</v>
      </c>
      <c r="B22" s="27" t="s">
        <v>30</v>
      </c>
      <c r="C22" s="27" t="s">
        <v>60</v>
      </c>
      <c r="D22" s="33" t="s">
        <v>75</v>
      </c>
      <c r="E22" s="5">
        <v>45169</v>
      </c>
      <c r="F22" s="19">
        <v>1339449.6000000001</v>
      </c>
      <c r="G22" s="19">
        <v>1339449.6000000001</v>
      </c>
      <c r="H22" s="24">
        <f>9307.28+11270+616</f>
        <v>21193.279999999999</v>
      </c>
      <c r="I22" s="18">
        <v>45352</v>
      </c>
      <c r="J22" s="19">
        <f>(Fevereiro!J23)-H22</f>
        <v>1311627.1900000002</v>
      </c>
    </row>
    <row r="23" spans="1:10" ht="13.5" customHeight="1" x14ac:dyDescent="0.25">
      <c r="A23" s="31" t="s">
        <v>42</v>
      </c>
      <c r="B23" s="27" t="s">
        <v>43</v>
      </c>
      <c r="C23" s="27" t="s">
        <v>87</v>
      </c>
      <c r="D23" s="33" t="s">
        <v>76</v>
      </c>
      <c r="E23" s="5">
        <v>45351</v>
      </c>
      <c r="F23" s="19">
        <v>20217.599999999999</v>
      </c>
      <c r="G23" s="19">
        <v>20217.599999999999</v>
      </c>
      <c r="H23" s="24">
        <v>0</v>
      </c>
      <c r="I23" s="18">
        <v>45352</v>
      </c>
      <c r="J23" s="19">
        <f>(Fevereiro!J24)-H23</f>
        <v>20217.599999999999</v>
      </c>
    </row>
    <row r="24" spans="1:10" ht="13.5" customHeight="1" x14ac:dyDescent="0.25">
      <c r="A24" s="31" t="s">
        <v>44</v>
      </c>
      <c r="B24" s="27" t="s">
        <v>45</v>
      </c>
      <c r="C24" s="27" t="s">
        <v>100</v>
      </c>
      <c r="D24" s="33" t="s">
        <v>101</v>
      </c>
      <c r="E24" s="5">
        <v>45079</v>
      </c>
      <c r="F24" s="19">
        <v>6792000</v>
      </c>
      <c r="G24" s="19">
        <v>6792000</v>
      </c>
      <c r="H24" s="24">
        <v>6075.83</v>
      </c>
      <c r="I24" s="18">
        <v>45352</v>
      </c>
      <c r="J24" s="19">
        <f>(Fevereiro!J25)-H24</f>
        <v>6781304.4100000001</v>
      </c>
    </row>
    <row r="25" spans="1:10" ht="13.5" customHeight="1" x14ac:dyDescent="0.25">
      <c r="A25" s="31" t="s">
        <v>81</v>
      </c>
      <c r="B25" s="27" t="s">
        <v>82</v>
      </c>
      <c r="C25" s="27" t="s">
        <v>87</v>
      </c>
      <c r="D25" s="33" t="s">
        <v>77</v>
      </c>
      <c r="E25" s="5">
        <v>44952</v>
      </c>
      <c r="F25" s="19">
        <v>2640</v>
      </c>
      <c r="G25" s="19">
        <v>2640</v>
      </c>
      <c r="H25" s="20">
        <v>110</v>
      </c>
      <c r="I25" s="18">
        <v>45352</v>
      </c>
      <c r="J25" s="19">
        <f>(Fevereiro!J26)-H25</f>
        <v>44825</v>
      </c>
    </row>
    <row r="26" spans="1:10" ht="13.5" customHeight="1" x14ac:dyDescent="0.25">
      <c r="A26" s="31" t="s">
        <v>79</v>
      </c>
      <c r="B26" s="27" t="s">
        <v>80</v>
      </c>
      <c r="C26" s="27" t="s">
        <v>87</v>
      </c>
      <c r="D26" s="33" t="s">
        <v>78</v>
      </c>
      <c r="E26" s="5">
        <v>45237</v>
      </c>
      <c r="F26" s="19">
        <v>54054</v>
      </c>
      <c r="G26" s="19">
        <v>54054</v>
      </c>
      <c r="H26" s="24">
        <v>4504.5</v>
      </c>
      <c r="I26" s="18">
        <v>45352</v>
      </c>
      <c r="J26" s="19">
        <f>(Fevereiro!J27)-H26</f>
        <v>36030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7"/>
      <c r="E57" s="4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10"/>
      <c r="D91" s="7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21" x14ac:dyDescent="0.35">
      <c r="A189" s="1" t="s">
        <v>8</v>
      </c>
      <c r="J189" s="3"/>
    </row>
    <row r="190" spans="1:10" x14ac:dyDescent="0.25">
      <c r="J190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Fevereiro</vt:lpstr>
      <vt:lpstr>Março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2024-08-06T17:01:45Z</cp:lastPrinted>
  <dcterms:created xsi:type="dcterms:W3CDTF">2021-07-19T15:33:04Z</dcterms:created>
  <dcterms:modified xsi:type="dcterms:W3CDTF">2024-08-07T13:30:39Z</dcterms:modified>
</cp:coreProperties>
</file>